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3\TCN\"/>
    </mc:Choice>
  </mc:AlternateContent>
  <xr:revisionPtr revIDLastSave="0" documentId="13_ncr:1_{BBE46CC0-363E-488E-9E6D-F8B18F5D46CC}" xr6:coauthVersionLast="47" xr6:coauthVersionMax="47" xr10:uidLastSave="{00000000-0000-0000-0000-000000000000}"/>
  <workbookProtection workbookAlgorithmName="SHA-512" workbookHashValue="yyQVzCzGZjUoVcAtUK4ciD8TTGjPPHUWY5USKa0a/Q2X4ZTHI8rKYdfCuWXiLYlUEHtI8Pa56OJGTQ69VejOLw==" workbookSaltValue="OyCWg9Xtut11E6i+MdiCcA==" workbookSpinCount="100000" lockStructure="1"/>
  <bookViews>
    <workbookView xWindow="-120" yWindow="-120" windowWidth="38640" windowHeight="15840" xr2:uid="{00000000-000D-0000-FFFF-FFFF00000000}"/>
  </bookViews>
  <sheets>
    <sheet name="數據記錄" sheetId="2" r:id="rId1"/>
    <sheet name="計算" sheetId="6" r:id="rId2"/>
    <sheet name="EGSZ TEC" sheetId="3" state="hidden" r:id="rId3"/>
    <sheet name="EGSZ Country Profile" sheetId="4" state="hidden" r:id="rId4"/>
  </sheets>
  <definedNames>
    <definedName name="_xlnm.Print_Area" localSheetId="3">'EGSZ Country Profile'!$A$1:$N$47</definedName>
    <definedName name="_xlnm.Print_Area" localSheetId="2">'EGSZ TEC'!$A$1:$O$53</definedName>
    <definedName name="_xlnm.Print_Area" localSheetId="0">數據記錄!$A$1:$X$58</definedName>
    <definedName name="_xlnm.Print_Area" localSheetId="1">計算!$A$1:$O$48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B31" i="4"/>
  <c r="K30" i="4"/>
  <c r="D30" i="4"/>
  <c r="B30" i="4"/>
  <c r="K29" i="4"/>
  <c r="D29" i="4"/>
  <c r="B29" i="4"/>
  <c r="K28" i="4"/>
  <c r="D28" i="4"/>
  <c r="B28" i="4"/>
  <c r="K27" i="4"/>
  <c r="D27" i="4"/>
  <c r="B27" i="4"/>
  <c r="K26" i="4"/>
  <c r="D26" i="4"/>
  <c r="B26" i="4"/>
  <c r="K25" i="4"/>
  <c r="D25" i="4"/>
  <c r="B25" i="4"/>
  <c r="K24" i="4"/>
  <c r="D24" i="4"/>
  <c r="B24" i="4"/>
  <c r="K23" i="4"/>
  <c r="D23" i="4"/>
  <c r="B23" i="4"/>
  <c r="K22" i="4"/>
  <c r="D22" i="4"/>
  <c r="C22" i="4"/>
  <c r="B22" i="4"/>
  <c r="K21" i="4"/>
  <c r="D21" i="4"/>
  <c r="B21" i="4"/>
  <c r="K20" i="4"/>
  <c r="D20" i="4"/>
  <c r="B20" i="4"/>
  <c r="K19" i="4"/>
  <c r="D19" i="4"/>
  <c r="B19" i="4"/>
  <c r="K18" i="4"/>
  <c r="D18" i="4"/>
  <c r="B18" i="4"/>
  <c r="K9" i="2"/>
  <c r="J10" i="4"/>
  <c r="C10" i="4"/>
  <c r="C13" i="4" l="1"/>
  <c r="C12" i="4"/>
  <c r="C11" i="4"/>
  <c r="C9" i="4"/>
  <c r="C31" i="4" l="1"/>
  <c r="C29" i="4"/>
  <c r="C28" i="4"/>
  <c r="C30" i="4"/>
  <c r="C20" i="4"/>
  <c r="C18" i="4"/>
  <c r="C21" i="4"/>
  <c r="C19" i="4"/>
  <c r="L3" i="3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C26" i="4" l="1"/>
  <c r="C25" i="4"/>
  <c r="C24" i="4"/>
  <c r="C23" i="4"/>
  <c r="C27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T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（從每天的出差補貼中抵扣20 %）
例如: 旅館過夜費中包括的早餐費。
同樣適用由第三方提供卻由雇主支付的早餐費。若適用請在此打叉。
</t>
        </r>
      </text>
    </comment>
    <comment ref="U11" authorId="0" shapeId="0" xr:uid="{00000000-0006-0000-0000-000006000000}">
      <text>
        <r>
          <rPr>
            <sz val="8"/>
            <color indexed="81"/>
            <rFont val="Tahoma"/>
            <family val="2"/>
          </rPr>
          <t>M= 午餐
（從每天的出差補貼中抵扣40 %）
─ 最多不超過60歐元 （一旦超過則視為應納稅的實物支付）。
─ 同樣適用由雇主支付的商業活動中的餐飲費。
─ 同樣適用由第三方提供卻由雇主支付的餐飲費。
─ 對參加第三方商業活動的非雇主支付的餐飲費則不用扣除。
若適用請在此打叉。</t>
        </r>
      </text>
    </comment>
    <comment ref="V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（從每天的出差補貼中抵扣40 %）
─ 最多不超過60歐元（一旦超過則視為應納稅的實物支付）。
─ 適用由雇主支付的商業活動中的餐飲費。
─ 適用由第三方提供卻由雇主支付的餐飲費。
─ 對參加第三方商業活動的非雇主支付的餐飲費則不用扣除。
若適用請在此打叉。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<sst xmlns="http://schemas.openxmlformats.org/spreadsheetml/2006/main" count="239" uniqueCount="149">
  <si>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</si>
  <si>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</si>
  <si>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</si>
  <si>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</si>
  <si>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</si>
  <si>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</si>
  <si>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</si>
  <si>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</si>
  <si>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</si>
  <si>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</si>
  <si>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</si>
  <si>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</si>
  <si>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</si>
  <si>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</si>
  <si>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</si>
  <si>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</si>
  <si>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</si>
  <si>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</si>
  <si>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</si>
  <si>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</si>
  <si>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</si>
  <si>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</si>
  <si>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</si>
  <si>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</si>
  <si>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</si>
  <si>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</si>
  <si>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</si>
  <si>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</si>
  <si>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</si>
  <si>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</si>
  <si>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</si>
  <si>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</si>
  <si>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</si>
  <si>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</si>
  <si>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</si>
  <si>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</si>
  <si>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</si>
  <si>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</si>
  <si>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</si>
  <si>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</si>
  <si>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</si>
  <si>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</si>
  <si>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</si>
  <si>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</si>
  <si>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</si>
  <si>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</si>
  <si>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</si>
  <si>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</si>
  <si>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</si>
  <si>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</si>
  <si>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</si>
  <si>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</si>
  <si>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</si>
  <si>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</si>
  <si>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</si>
  <si>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</si>
  <si>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</si>
  <si>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</si>
  <si>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</si>
  <si>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</si>
  <si>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</si>
  <si>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</si>
  <si>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</si>
  <si>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</si>
  <si>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</si>
  <si>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</si>
  <si>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</si>
  <si>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</si>
  <si>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</si>
  <si>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</si>
  <si>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以及</t>
  </si>
  <si>
    <t>日期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</si>
  <si>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</si>
  <si>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</si>
  <si>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</si>
  <si>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</si>
  <si>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</si>
  <si>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</si>
  <si>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</si>
  <si>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</si>
  <si>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</si>
  <si>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</si>
  <si>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</si>
  <si>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</si>
  <si>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</si>
  <si>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</si>
  <si>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</si>
  <si>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</si>
  <si>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</si>
  <si>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</si>
  <si>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</si>
  <si>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</si>
  <si>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出差日期</t>
  </si>
  <si>
    <t>Fahrtkosten    (Kilometerpauschale)</t>
  </si>
  <si>
    <t xml:space="preserve">Jahr年/Monat月: </t>
  </si>
  <si>
    <t>Name 姓名</t>
  </si>
  <si>
    <t>www.egsz.de</t>
  </si>
  <si>
    <t>成都</t>
  </si>
  <si>
    <t>http://www.egsz.de/china/index.php</t>
  </si>
  <si>
    <t>All rights reserved:</t>
  </si>
  <si>
    <t>Copyright/</t>
  </si>
  <si>
    <t>Datum/Unterschrift</t>
  </si>
  <si>
    <t xml:space="preserve">Wechselkurs Fremdwährung/EUR </t>
  </si>
  <si>
    <t>Firmenwagen (1=ja; 0=nein) 公司用车（1= 有; 0=没有)</t>
  </si>
  <si>
    <t>Duesseldorf/Germany</t>
  </si>
  <si>
    <t>EGSZ Gerow Kuhlmann Schmitz Zeiss PartmbB WP/StB/RAe</t>
  </si>
  <si>
    <t>Canton</t>
  </si>
  <si>
    <t>REISEKOSTENABRECHNUNG CHINA 2023</t>
  </si>
  <si>
    <t>2023年中國差旅費報銷表</t>
  </si>
  <si>
    <t xml:space="preserve">Firmenwagen (1=ja; 0=nein)  公司用車（1= 有; 0=没有) </t>
  </si>
  <si>
    <t>Wechselkurs Fremdwährung/EUR 匯率   外幣/歐元</t>
  </si>
  <si>
    <t>編號</t>
  </si>
  <si>
    <t>出差時間</t>
  </si>
  <si>
    <t>從幾點</t>
  </si>
  <si>
    <t>到幾點</t>
  </si>
  <si>
    <t>客戶或約談人名字</t>
  </si>
  <si>
    <t>公司或機構</t>
  </si>
  <si>
    <t>客戶/職業號碼</t>
  </si>
  <si>
    <t>地點</t>
  </si>
  <si>
    <t>(出發地點-目的地)</t>
  </si>
  <si>
    <t>駕車</t>
  </si>
  <si>
    <t>行駛公里數</t>
  </si>
  <si>
    <t>Personal-Nr./個人號碼:</t>
  </si>
  <si>
    <t xml:space="preserve">Anwesenheit 過夜天數= x Übernachtungspauschale過夜總額 =p </t>
  </si>
  <si>
    <t>廣東</t>
  </si>
  <si>
    <t>賬單顯示的</t>
  </si>
  <si>
    <t>旅館費  (包括早餐)</t>
  </si>
  <si>
    <t>餐飲費</t>
  </si>
  <si>
    <t>的其他費用</t>
  </si>
  <si>
    <t>註釋/工作人員提交報銷申請</t>
  </si>
  <si>
    <t>日期/簽字</t>
  </si>
  <si>
    <t>審查/通過</t>
  </si>
  <si>
    <t>簿賬提示</t>
  </si>
  <si>
    <t>請瀏覽我們的網頁:</t>
  </si>
  <si>
    <t>Kontakt 請聯繫:</t>
  </si>
  <si>
    <t>Firmenwagen (1=ja; 0=nein) 公司用車（1= 有，0=没有)</t>
  </si>
  <si>
    <t>出差編號</t>
  </si>
  <si>
    <t>出差線路或逗留地</t>
  </si>
  <si>
    <t>行車</t>
  </si>
  <si>
    <t>費用</t>
  </si>
  <si>
    <t>出差補貼</t>
  </si>
  <si>
    <t>過夜</t>
  </si>
  <si>
    <t>餐飲</t>
  </si>
  <si>
    <t>總額</t>
  </si>
  <si>
    <t>談話對象</t>
  </si>
  <si>
    <t>Abzug Firmenwagen 公司用車抵扣</t>
  </si>
  <si>
    <t>Auszahlungsbetrag 報銷支付額</t>
  </si>
  <si>
    <t>Kontakt: 請聯繫:</t>
  </si>
  <si>
    <t>Gesamtbetrag 總額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</si>
</sst>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X57" sqref="X57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2023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108</v>
      </c>
      <c r="Y1" s="38"/>
      <c r="Z1" s="38"/>
      <c r="AA1" s="38"/>
    </row>
    <row r="2" spans="1:27" ht="5.0999999999999996" customHeight="1" x14ac:dyDescent="0.2">
      <c r="Y2" s="38"/>
      <c r="Z2" s="38"/>
      <c r="AA2" s="38"/>
    </row>
    <row r="3" spans="1:27" ht="3" customHeight="1" x14ac:dyDescent="0.2">
      <c r="T3" s="74"/>
      <c r="U3" s="74"/>
      <c r="Y3" s="38"/>
      <c r="Z3" s="38"/>
      <c r="AA3" s="38"/>
    </row>
    <row r="4" spans="1:27" ht="13.7" customHeight="1" x14ac:dyDescent="0.2">
      <c r="B4" s="230" t="s">
        <v>68</v>
      </c>
      <c r="C4" s="158" t="s">
        <v>82</v>
      </c>
      <c r="D4" s="66"/>
      <c r="E4" s="230" t="s">
        <v>122</v>
      </c>
      <c r="F4" s="159">
        <v>1</v>
      </c>
      <c r="G4" s="104"/>
      <c r="Q4" s="31" t="s">
        <v>109</v>
      </c>
      <c r="R4" s="160">
        <v>1</v>
      </c>
      <c r="S4" s="273" t="str">
        <f>'EGSZ TEC'!M3</f>
        <v>Yes 有</v>
      </c>
      <c r="Y4" s="38"/>
      <c r="Z4" s="38"/>
      <c r="AA4" s="38"/>
    </row>
    <row r="5" spans="1:27" ht="3" customHeight="1" x14ac:dyDescent="0.2">
      <c r="Q5" s="263"/>
      <c r="Y5" s="38"/>
      <c r="Z5" s="38"/>
      <c r="AA5" s="38"/>
    </row>
    <row r="6" spans="1:27" ht="13.7" customHeight="1" x14ac:dyDescent="0.2">
      <c r="B6" s="230" t="s">
        <v>69</v>
      </c>
      <c r="C6" s="158" t="s">
        <v>83</v>
      </c>
      <c r="D6" s="32"/>
      <c r="F6" s="31"/>
      <c r="G6" s="105"/>
      <c r="H6" s="33"/>
      <c r="I6" s="33"/>
      <c r="Q6" s="31" t="s">
        <v>110</v>
      </c>
      <c r="R6" s="161">
        <v>7.28</v>
      </c>
      <c r="S6" s="273" t="str">
        <f>'EGSZ TEC'!M5</f>
        <v>RMB</v>
      </c>
      <c r="T6" s="326"/>
      <c r="U6" s="326"/>
      <c r="Y6" s="38"/>
      <c r="Z6" s="38"/>
      <c r="AA6" s="38"/>
    </row>
    <row r="7" spans="1:27" x14ac:dyDescent="0.2">
      <c r="T7" s="73"/>
      <c r="U7" s="73"/>
      <c r="V7" s="73"/>
      <c r="Y7" s="38"/>
      <c r="Z7" s="38"/>
      <c r="AA7" s="38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27" t="s">
        <v>37</v>
      </c>
      <c r="F8" s="331"/>
      <c r="G8" s="75" t="s">
        <v>66</v>
      </c>
      <c r="H8" s="100" t="s">
        <v>50</v>
      </c>
      <c r="I8" s="75" t="s">
        <v>54</v>
      </c>
      <c r="J8" s="247" t="s">
        <v>123</v>
      </c>
      <c r="K8" s="162"/>
      <c r="L8" s="162"/>
      <c r="M8" s="162"/>
      <c r="N8" s="84"/>
      <c r="O8" s="251"/>
      <c r="P8" s="327" t="s">
        <v>58</v>
      </c>
      <c r="Q8" s="328"/>
      <c r="R8" s="327" t="s">
        <v>57</v>
      </c>
      <c r="S8" s="328"/>
      <c r="T8" s="327" t="s">
        <v>51</v>
      </c>
      <c r="U8" s="332"/>
      <c r="V8" s="331"/>
      <c r="W8" s="327" t="s">
        <v>61</v>
      </c>
      <c r="X8" s="328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29"/>
      <c r="F9" s="330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21" t="s">
        <v>112</v>
      </c>
      <c r="C11" s="322"/>
      <c r="D11" s="323"/>
      <c r="E11" s="321" t="s">
        <v>115</v>
      </c>
      <c r="F11" s="323"/>
      <c r="G11" s="318" t="s">
        <v>117</v>
      </c>
      <c r="H11" s="232" t="s">
        <v>118</v>
      </c>
      <c r="I11" s="305" t="s">
        <v>120</v>
      </c>
      <c r="J11" s="256" t="s">
        <v>78</v>
      </c>
      <c r="K11" s="306" t="s">
        <v>124</v>
      </c>
      <c r="L11" s="278" t="s">
        <v>97</v>
      </c>
      <c r="M11" s="259" t="s">
        <v>77</v>
      </c>
      <c r="N11" s="262" t="s">
        <v>75</v>
      </c>
      <c r="O11" s="231" t="s">
        <v>76</v>
      </c>
      <c r="P11" s="324" t="s">
        <v>125</v>
      </c>
      <c r="Q11" s="325"/>
      <c r="R11" s="321" t="s">
        <v>125</v>
      </c>
      <c r="S11" s="323"/>
      <c r="T11" s="91" t="s">
        <v>43</v>
      </c>
      <c r="U11" s="78" t="s">
        <v>44</v>
      </c>
      <c r="V11" s="92" t="s">
        <v>45</v>
      </c>
      <c r="W11" s="321" t="s">
        <v>125</v>
      </c>
      <c r="X11" s="323"/>
    </row>
    <row r="12" spans="1:27" s="38" customFormat="1" ht="12.6" customHeight="1" x14ac:dyDescent="0.2">
      <c r="A12" s="233" t="s">
        <v>111</v>
      </c>
      <c r="B12" s="234"/>
      <c r="C12" s="235"/>
      <c r="D12" s="236"/>
      <c r="E12" s="308" t="s">
        <v>70</v>
      </c>
      <c r="F12" s="309"/>
      <c r="G12" s="319"/>
      <c r="H12" s="304" t="s">
        <v>119</v>
      </c>
      <c r="I12" s="305" t="s">
        <v>121</v>
      </c>
      <c r="J12" s="257"/>
      <c r="K12" s="307"/>
      <c r="L12" s="260"/>
      <c r="M12" s="260"/>
      <c r="N12" s="260"/>
      <c r="O12" s="231"/>
      <c r="P12" s="310" t="s">
        <v>126</v>
      </c>
      <c r="Q12" s="311"/>
      <c r="R12" s="308" t="s">
        <v>127</v>
      </c>
      <c r="S12" s="309"/>
      <c r="T12" s="241" t="s">
        <v>32</v>
      </c>
      <c r="U12" s="242" t="s">
        <v>32</v>
      </c>
      <c r="V12" s="243" t="s">
        <v>32</v>
      </c>
      <c r="W12" s="308" t="s">
        <v>128</v>
      </c>
      <c r="X12" s="309"/>
    </row>
    <row r="13" spans="1:27" s="38" customFormat="1" ht="12.6" customHeight="1" x14ac:dyDescent="0.2">
      <c r="A13" s="237"/>
      <c r="B13" s="238" t="s">
        <v>71</v>
      </c>
      <c r="C13" s="239" t="s">
        <v>113</v>
      </c>
      <c r="D13" s="240" t="s">
        <v>114</v>
      </c>
      <c r="E13" s="312" t="s">
        <v>116</v>
      </c>
      <c r="F13" s="313"/>
      <c r="G13" s="320"/>
      <c r="H13" s="237"/>
      <c r="I13" s="237"/>
      <c r="J13" s="258"/>
      <c r="K13" s="303"/>
      <c r="L13" s="261"/>
      <c r="M13" s="261"/>
      <c r="N13" s="261"/>
      <c r="O13" s="231"/>
      <c r="P13" s="314"/>
      <c r="Q13" s="315"/>
      <c r="R13" s="316"/>
      <c r="S13" s="317"/>
      <c r="T13" s="244"/>
      <c r="U13" s="245"/>
      <c r="V13" s="246"/>
      <c r="W13" s="316"/>
      <c r="X13" s="317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44961</v>
      </c>
      <c r="C15" s="119">
        <v>0.35416666666666669</v>
      </c>
      <c r="D15" s="120">
        <v>0</v>
      </c>
      <c r="E15" s="116" t="s">
        <v>79</v>
      </c>
      <c r="F15" s="121"/>
      <c r="G15" s="122">
        <v>12345</v>
      </c>
      <c r="H15" s="116" t="s">
        <v>80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44962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44963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44964</v>
      </c>
      <c r="C18" s="119">
        <v>0</v>
      </c>
      <c r="D18" s="120">
        <v>0.3125</v>
      </c>
      <c r="E18" s="116"/>
      <c r="F18" s="121"/>
      <c r="G18" s="125"/>
      <c r="H18" s="116" t="s">
        <v>81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44978</v>
      </c>
      <c r="C20" s="119">
        <v>0.83333333333333337</v>
      </c>
      <c r="D20" s="120">
        <v>0</v>
      </c>
      <c r="E20" s="116" t="s">
        <v>88</v>
      </c>
      <c r="F20" s="121"/>
      <c r="G20" s="121"/>
      <c r="H20" s="137" t="s">
        <v>84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44979</v>
      </c>
      <c r="C21" s="119">
        <v>0</v>
      </c>
      <c r="D21" s="120">
        <v>0</v>
      </c>
      <c r="E21" s="116" t="s">
        <v>87</v>
      </c>
      <c r="F21" s="121"/>
      <c r="G21" s="121"/>
      <c r="H21" s="137" t="s">
        <v>73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44980</v>
      </c>
      <c r="C22" s="119">
        <v>0</v>
      </c>
      <c r="D22" s="120">
        <v>0</v>
      </c>
      <c r="E22" s="116" t="s">
        <v>87</v>
      </c>
      <c r="F22" s="121"/>
      <c r="G22" s="121"/>
      <c r="H22" s="137" t="s">
        <v>73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44981</v>
      </c>
      <c r="C23" s="119">
        <v>0</v>
      </c>
      <c r="D23" s="120">
        <v>0</v>
      </c>
      <c r="E23" s="116" t="s">
        <v>87</v>
      </c>
      <c r="F23" s="121"/>
      <c r="G23" s="121"/>
      <c r="H23" s="137" t="s">
        <v>73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44982</v>
      </c>
      <c r="C24" s="119">
        <v>0</v>
      </c>
      <c r="D24" s="120">
        <v>0</v>
      </c>
      <c r="E24" s="116" t="s">
        <v>87</v>
      </c>
      <c r="F24" s="121"/>
      <c r="G24" s="121"/>
      <c r="H24" s="137" t="s">
        <v>73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44983</v>
      </c>
      <c r="C25" s="119">
        <v>0</v>
      </c>
      <c r="D25" s="120">
        <v>0</v>
      </c>
      <c r="E25" s="116" t="s">
        <v>88</v>
      </c>
      <c r="F25" s="121"/>
      <c r="G25" s="121"/>
      <c r="H25" s="137" t="s">
        <v>86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44980</v>
      </c>
      <c r="C26" s="119">
        <v>0</v>
      </c>
      <c r="D26" s="120">
        <v>0</v>
      </c>
      <c r="E26" s="116" t="s">
        <v>89</v>
      </c>
      <c r="F26" s="121"/>
      <c r="G26" s="121"/>
      <c r="H26" s="137" t="s">
        <v>72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44981</v>
      </c>
      <c r="C27" s="119">
        <v>0</v>
      </c>
      <c r="D27" s="120">
        <v>0</v>
      </c>
      <c r="E27" s="116" t="s">
        <v>90</v>
      </c>
      <c r="F27" s="121"/>
      <c r="G27" s="121"/>
      <c r="H27" s="137" t="s">
        <v>72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44982</v>
      </c>
      <c r="C28" s="119">
        <v>0</v>
      </c>
      <c r="D28" s="120">
        <v>0.95833333333333337</v>
      </c>
      <c r="E28" s="116" t="s">
        <v>88</v>
      </c>
      <c r="F28" s="121"/>
      <c r="G28" s="121"/>
      <c r="H28" s="137" t="s">
        <v>85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129</v>
      </c>
      <c r="B48" s="48"/>
      <c r="C48" s="49"/>
      <c r="D48" s="49"/>
      <c r="E48" s="49"/>
      <c r="F48" s="49"/>
      <c r="G48" s="110"/>
      <c r="H48" s="277" t="s">
        <v>131</v>
      </c>
      <c r="I48" s="50"/>
      <c r="J48" s="49"/>
      <c r="K48" s="49"/>
      <c r="L48" s="49"/>
      <c r="M48" s="49"/>
      <c r="N48" s="49"/>
      <c r="O48" s="49"/>
      <c r="P48" s="110"/>
      <c r="Q48" s="284" t="s">
        <v>132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101</v>
      </c>
      <c r="G50" s="111"/>
      <c r="H50" s="48" t="s">
        <v>101</v>
      </c>
      <c r="P50" s="111"/>
      <c r="Q50" s="48" t="s">
        <v>101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130</v>
      </c>
      <c r="B51" s="48"/>
      <c r="C51" s="48"/>
      <c r="D51" s="48"/>
      <c r="E51" s="48"/>
      <c r="F51" s="48"/>
      <c r="G51" s="110"/>
      <c r="H51" s="48" t="s">
        <v>130</v>
      </c>
      <c r="I51" s="48"/>
      <c r="J51" s="48"/>
      <c r="K51" s="48"/>
      <c r="L51" s="48"/>
      <c r="M51" s="48"/>
      <c r="N51" s="48"/>
      <c r="O51" s="48"/>
      <c r="P51" s="110"/>
      <c r="Q51" s="48" t="s">
        <v>130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100</v>
      </c>
      <c r="C57" s="270" t="s">
        <v>105</v>
      </c>
      <c r="Q57" s="270" t="s">
        <v>36</v>
      </c>
      <c r="V57" s="275" t="s">
        <v>133</v>
      </c>
      <c r="X57" s="275" t="s">
        <v>134</v>
      </c>
    </row>
    <row r="58" spans="1:27" s="270" customFormat="1" ht="11.25" x14ac:dyDescent="0.2">
      <c r="A58" s="270" t="s">
        <v>99</v>
      </c>
      <c r="C58" s="270" t="s">
        <v>104</v>
      </c>
      <c r="H58" s="271"/>
      <c r="I58" s="271"/>
      <c r="L58" s="272"/>
      <c r="O58" s="271"/>
      <c r="Q58" s="271" t="s">
        <v>96</v>
      </c>
      <c r="V58" s="276" t="s">
        <v>98</v>
      </c>
      <c r="X58" s="276" t="s">
        <v>30</v>
      </c>
    </row>
    <row r="59" spans="1:27" x14ac:dyDescent="0.2">
      <c r="D59" s="270"/>
    </row>
  </sheetData>
  <sheetProtection algorithmName="SHA-512" hashValue="oW/VLXvL3hX35injG6EBkdUoVuyCJW2/47GqBRdTPdHnD1XVnSnp6gk1LVSAQM4F/Mnr3gCYz6ts/9HgRQEpyQ==" saltValue="e9oRRkGeDMR0clwleb76yA==" spinCount="100000" sheet="1" objects="1" scenarios="1"/>
  <mergeCells count="21">
    <mergeCell ref="T6:U6"/>
    <mergeCell ref="W8:X8"/>
    <mergeCell ref="E9:F9"/>
    <mergeCell ref="E8:F8"/>
    <mergeCell ref="T8:V8"/>
    <mergeCell ref="P8:Q8"/>
    <mergeCell ref="R8:S8"/>
    <mergeCell ref="B11:D11"/>
    <mergeCell ref="E11:F11"/>
    <mergeCell ref="P11:Q11"/>
    <mergeCell ref="R11:S11"/>
    <mergeCell ref="W11:X11"/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</mergeCells>
  <phoneticPr fontId="0" type="noConversion"/>
  <hyperlinks>
    <hyperlink ref="X58" r:id="rId1" xr:uid="{00000000-0004-0000-0000-000000000000}"/>
    <hyperlink ref="V58" r:id="rId2" xr:uid="{00000000-0004-0000-0000-000001000000}"/>
    <hyperlink ref="Q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48"/>
  <sheetViews>
    <sheetView showGridLines="0" showZeros="0" topLeftCell="F1" zoomScaleNormal="100" workbookViewId="0">
      <pane ySplit="9" topLeftCell="A25" activePane="bottomLeft" state="frozenSplit"/>
      <selection pane="bottomLeft" activeCell="N42" sqref="N42:O42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2023</v>
      </c>
      <c r="B1" s="2"/>
      <c r="O1" s="283" t="s">
        <v>108</v>
      </c>
    </row>
    <row r="2" spans="1:15" ht="6" customHeight="1" x14ac:dyDescent="0.2"/>
    <row r="3" spans="1:15" x14ac:dyDescent="0.2">
      <c r="A3" s="3" t="s">
        <v>94</v>
      </c>
      <c r="C3" s="4">
        <f>數據記錄!$B$15</f>
        <v>44961</v>
      </c>
      <c r="D3" s="5"/>
      <c r="F3" s="6"/>
      <c r="G3" s="7"/>
      <c r="H3" s="7"/>
      <c r="K3" s="31" t="s">
        <v>135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95</v>
      </c>
      <c r="B5" s="3"/>
      <c r="C5" s="8" t="str">
        <f>數據記錄!$C$6&amp;" "&amp;數據記錄!$C$4</f>
        <v>Tian Li</v>
      </c>
      <c r="D5" s="5"/>
      <c r="E5" s="5"/>
      <c r="F5" s="5"/>
      <c r="G5" s="7"/>
      <c r="H5" s="7"/>
      <c r="I5" s="3"/>
      <c r="J5" s="3"/>
      <c r="K5" s="31" t="s">
        <v>110</v>
      </c>
      <c r="L5" s="282">
        <f>'EGSZ TEC'!L5</f>
        <v>7.28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91</v>
      </c>
      <c r="D7" s="26" t="s">
        <v>0</v>
      </c>
      <c r="E7" s="25"/>
      <c r="F7" s="23"/>
      <c r="G7" s="324" t="s">
        <v>93</v>
      </c>
      <c r="H7" s="325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136</v>
      </c>
      <c r="B8" s="264" t="s">
        <v>92</v>
      </c>
      <c r="C8" s="265" t="s">
        <v>137</v>
      </c>
      <c r="D8" s="337" t="s">
        <v>112</v>
      </c>
      <c r="E8" s="338"/>
      <c r="F8" s="339"/>
      <c r="G8" s="266" t="s">
        <v>138</v>
      </c>
      <c r="H8" s="267" t="s">
        <v>139</v>
      </c>
      <c r="I8" s="287" t="s">
        <v>140</v>
      </c>
      <c r="J8" s="287" t="s">
        <v>141</v>
      </c>
      <c r="K8" s="268" t="s">
        <v>142</v>
      </c>
      <c r="L8" s="268" t="s">
        <v>78</v>
      </c>
      <c r="M8" s="269" t="s">
        <v>143</v>
      </c>
      <c r="N8" s="268" t="s">
        <v>144</v>
      </c>
      <c r="O8" s="268" t="s">
        <v>117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44961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20</v>
      </c>
      <c r="J10" s="53">
        <f>'EGSZ TEC'!J10</f>
        <v>185</v>
      </c>
      <c r="K10" s="20">
        <f>'EGSZ TEC'!K10</f>
        <v>0</v>
      </c>
      <c r="L10" s="57">
        <f>'EGSZ TEC'!L10</f>
        <v>128.75824175824175</v>
      </c>
      <c r="M10" s="57">
        <f>'EGSZ TEC'!M10</f>
        <v>339.75824175824175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44962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18</v>
      </c>
      <c r="J11" s="53">
        <f>'EGSZ TEC'!J11</f>
        <v>0</v>
      </c>
      <c r="K11" s="20">
        <f>'EGSZ TEC'!K11</f>
        <v>233.5164835164835</v>
      </c>
      <c r="L11" s="57">
        <f>'EGSZ TEC'!L11</f>
        <v>0</v>
      </c>
      <c r="M11" s="57">
        <f>'EGSZ TEC'!M11</f>
        <v>251.5164835164835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44963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30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30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44964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20</v>
      </c>
      <c r="J13" s="53">
        <f>'EGSZ TEC'!J13</f>
        <v>700.54945054945051</v>
      </c>
      <c r="K13" s="20">
        <f>'EGSZ TEC'!K13</f>
        <v>0</v>
      </c>
      <c r="L13" s="57">
        <f>'EGSZ TEC'!L13</f>
        <v>160</v>
      </c>
      <c r="M13" s="57">
        <f>'EGSZ TEC'!M13</f>
        <v>886.54945054945051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44978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39</v>
      </c>
      <c r="J15" s="53">
        <f>'EGSZ TEC'!J15</f>
        <v>217</v>
      </c>
      <c r="K15" s="20">
        <f>'EGSZ TEC'!K15</f>
        <v>0</v>
      </c>
      <c r="L15" s="57">
        <f>'EGSZ TEC'!L15</f>
        <v>1800</v>
      </c>
      <c r="M15" s="57">
        <f>'EGSZ TEC'!M15</f>
        <v>2062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44979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58</v>
      </c>
      <c r="J16" s="53">
        <f>'EGSZ TEC'!J16</f>
        <v>0</v>
      </c>
      <c r="K16" s="20">
        <f>'EGSZ TEC'!K16</f>
        <v>0</v>
      </c>
      <c r="L16" s="57">
        <f>'EGSZ TEC'!L16</f>
        <v>58.379120879120876</v>
      </c>
      <c r="M16" s="57">
        <f>'EGSZ TEC'!M16</f>
        <v>116.37912087912088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44980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34.799999999999997</v>
      </c>
      <c r="J17" s="53">
        <f>'EGSZ TEC'!J17</f>
        <v>0</v>
      </c>
      <c r="K17" s="20">
        <f>'EGSZ TEC'!K17</f>
        <v>288.46153846153845</v>
      </c>
      <c r="L17" s="57">
        <f>'EGSZ TEC'!L17</f>
        <v>0</v>
      </c>
      <c r="M17" s="57">
        <f>'EGSZ TEC'!M17</f>
        <v>323.26153846153846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44981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58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58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44982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58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58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44983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583.79120879120876</v>
      </c>
      <c r="K20" s="20">
        <f>'EGSZ TEC'!K20</f>
        <v>0</v>
      </c>
      <c r="L20" s="57">
        <f>'EGSZ TEC'!L20</f>
        <v>583.79120879120876</v>
      </c>
      <c r="M20" s="57">
        <f>'EGSZ TEC'!M20</f>
        <v>1241.5824175824175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44980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74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44981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74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44982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275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606.79999999999995</v>
      </c>
      <c r="J41" s="22">
        <f t="shared" si="1"/>
        <v>1686.3406593406594</v>
      </c>
      <c r="K41" s="22">
        <f t="shared" si="1"/>
        <v>521.97802197802196</v>
      </c>
      <c r="L41" s="22">
        <f t="shared" si="1"/>
        <v>2950.9285714285711</v>
      </c>
      <c r="M41" s="71">
        <f t="shared" si="1"/>
        <v>5790.0472527472521</v>
      </c>
      <c r="N41" s="335" t="s">
        <v>148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145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5766.0472527472521</v>
      </c>
      <c r="N43" s="335" t="s">
        <v>146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100</v>
      </c>
      <c r="C47" s="270" t="s">
        <v>105</v>
      </c>
      <c r="K47" s="270" t="s">
        <v>36</v>
      </c>
      <c r="M47" s="275" t="s">
        <v>133</v>
      </c>
      <c r="O47" s="275" t="s">
        <v>147</v>
      </c>
    </row>
    <row r="48" spans="1:18" s="270" customFormat="1" ht="11.25" x14ac:dyDescent="0.2">
      <c r="A48" s="270" t="s">
        <v>99</v>
      </c>
      <c r="C48" s="270" t="s">
        <v>104</v>
      </c>
      <c r="H48" s="271"/>
      <c r="I48" s="271"/>
      <c r="J48" s="271"/>
      <c r="K48" s="271" t="s">
        <v>96</v>
      </c>
      <c r="M48" s="276" t="s">
        <v>98</v>
      </c>
      <c r="N48" s="271"/>
      <c r="O48" s="276" t="s">
        <v>30</v>
      </c>
    </row>
  </sheetData>
  <sheetProtection algorithmName="SHA-512" hashValue="kLPuLZPtv/m6SoKkE5kBqhZUbGg9B4ExAqEBQPElxGA0RhV1bgE0OBWwjyU2Xc5XNKu6Fs3xU9B2ppSXYZyYkw==" saltValue="NgMoanpAJGEt/jBHg3vAXA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2023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數據記錄!$B$15</f>
        <v>44961</v>
      </c>
      <c r="D3" s="172"/>
      <c r="E3" s="170"/>
      <c r="F3" s="173"/>
      <c r="G3" s="174"/>
      <c r="H3" s="174"/>
      <c r="I3" s="170"/>
      <c r="J3" s="170"/>
      <c r="K3" s="279" t="s">
        <v>103</v>
      </c>
      <c r="L3" s="281">
        <f>數據記錄!R4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數據記錄!$C$6&amp;" "&amp;數據記錄!$C$4</f>
        <v>Tian Li</v>
      </c>
      <c r="D5" s="172"/>
      <c r="E5" s="172"/>
      <c r="F5" s="172"/>
      <c r="G5" s="174"/>
      <c r="H5" s="174"/>
      <c r="I5" s="170"/>
      <c r="J5" s="170"/>
      <c r="K5" s="279" t="s">
        <v>102</v>
      </c>
      <c r="L5" s="281">
        <f>數據記錄!R6</f>
        <v>7.28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數據記錄!A15</f>
        <v>1</v>
      </c>
      <c r="B10" s="210">
        <f>數據記錄!B15</f>
        <v>44961</v>
      </c>
      <c r="C10" s="211" t="str">
        <f>數據記錄!H15</f>
        <v>Düsseldorf-Peking</v>
      </c>
      <c r="D10" s="212">
        <f>數據記錄!C15</f>
        <v>0.35416666666666669</v>
      </c>
      <c r="E10" s="213">
        <f>數據記錄!D15</f>
        <v>0</v>
      </c>
      <c r="F10" s="214">
        <f>IF(ISNUMBER(數據記錄!C15)=FALSE,0,IF(ISNUMBER(數據記錄!D15)=FALSE,0,IF(E10-D10&lt;=0,(TIMEVALUE("23:59")-D10)*24+(1/60)+E10*24,(E10-D10)*24)))</f>
        <v>15.500000000000002</v>
      </c>
      <c r="G10" s="215">
        <f>MAX(0,INT(數據記錄!I15))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Profile'!B18,0)),0)))-IF(數據記錄!T15="X",0.2*'EGSZ Country Profile'!D18)-IF(數據記錄!U15="x",0.4*'EGSZ Country Profile'!D18)-IF(數據記錄!V15="x",0.4*'EGSZ Country Profile'!D18))</f>
        <v>20</v>
      </c>
      <c r="J10" s="217">
        <f>IF((數據記錄!P15/數據記錄!$R$6+數據記錄!Q15)&gt;0,(數據記錄!P15/數據記錄!$R$6+數據記錄!Q15),'EGSZ Country Profile'!K18)</f>
        <v>185</v>
      </c>
      <c r="K10" s="218">
        <f>數據記錄!R15/數據記錄!$R$6+數據記錄!S15</f>
        <v>0</v>
      </c>
      <c r="L10" s="219">
        <f>數據記錄!W15/數據記錄!$R$6+數據記錄!X15</f>
        <v>128.75824175824175</v>
      </c>
      <c r="M10" s="220">
        <f t="shared" ref="M10" si="0">SUM(H10:L10)</f>
        <v>339.75824175824175</v>
      </c>
      <c r="N10" s="221" t="str">
        <f>數據記錄!E15</f>
        <v>Herr Ho, Fa. Export Heaven</v>
      </c>
      <c r="O10" s="222">
        <f>數據記錄!G15</f>
        <v>12345</v>
      </c>
    </row>
    <row r="11" spans="1:15" s="69" customFormat="1" ht="12.6" customHeight="1" x14ac:dyDescent="0.2">
      <c r="A11" s="209">
        <f>數據記錄!A16</f>
        <v>0</v>
      </c>
      <c r="B11" s="210">
        <f>數據記錄!B16</f>
        <v>44962</v>
      </c>
      <c r="C11" s="211" t="str">
        <f>數據記錄!H16</f>
        <v>Peking</v>
      </c>
      <c r="D11" s="212">
        <f>數據記錄!C16</f>
        <v>0</v>
      </c>
      <c r="E11" s="213">
        <f>數據記錄!D16</f>
        <v>0</v>
      </c>
      <c r="F11" s="214">
        <f>IF(ISNUMBER(數據記錄!C16)=FALSE,0,IF(ISNUMBER(數據記錄!D16)=FALSE,0,IF(E11-D11&lt;=0,(TIMEVALUE("23:59")-D11)*24+(1/60)+E11*24,(E11-D11)*24)))</f>
        <v>24</v>
      </c>
      <c r="G11" s="215">
        <f>MAX(0,INT(數據記錄!I16))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Profile'!B19,0)),0)))-IF(數據記錄!T16="X",0.2*'EGSZ Country Profile'!D19)-IF(數據記錄!U16="x",0.4*'EGSZ Country Profile'!D19)-IF(數據記錄!V16="x",0.4*'EGSZ Country Profile'!D19))</f>
        <v>18</v>
      </c>
      <c r="J11" s="217">
        <f>IF((數據記錄!P16/數據記錄!$R$6+數據記錄!Q16)&gt;0,(數據記錄!P16/數據記錄!$R$6+數據記錄!Q16),'EGSZ Country Profile'!K19)</f>
        <v>0</v>
      </c>
      <c r="K11" s="218">
        <f>數據記錄!R16/數據記錄!$R$6+數據記錄!S16</f>
        <v>233.5164835164835</v>
      </c>
      <c r="L11" s="219">
        <f>數據記錄!W16/數據記錄!$R$6+數據記錄!X16</f>
        <v>0</v>
      </c>
      <c r="M11" s="220">
        <f t="shared" ref="M11:M40" si="1">SUM(H11:L11)</f>
        <v>251.5164835164835</v>
      </c>
      <c r="N11" s="221">
        <f>數據記錄!E16</f>
        <v>0</v>
      </c>
      <c r="O11" s="222">
        <f>數據記錄!G16</f>
        <v>0</v>
      </c>
    </row>
    <row r="12" spans="1:15" s="69" customFormat="1" ht="12.6" customHeight="1" x14ac:dyDescent="0.2">
      <c r="A12" s="209">
        <f>數據記錄!A17</f>
        <v>0</v>
      </c>
      <c r="B12" s="210">
        <f>數據記錄!B17</f>
        <v>44963</v>
      </c>
      <c r="C12" s="211" t="str">
        <f>數據記錄!H17</f>
        <v>Peking</v>
      </c>
      <c r="D12" s="213">
        <f>數據記錄!C17</f>
        <v>0</v>
      </c>
      <c r="E12" s="213">
        <f>數據記錄!D17</f>
        <v>0</v>
      </c>
      <c r="F12" s="214">
        <f>IF(ISNUMBER(數據記錄!C17)=FALSE,0,IF(ISNUMBER(數據記錄!D17)=FALSE,0,IF(E12-D12&lt;=0,(TIMEVALUE("23:59")-D12)*24+(1/60)+E12*24,(E12-D12)*24)))</f>
        <v>24</v>
      </c>
      <c r="G12" s="215">
        <f>MAX(0,INT(數據記錄!I17))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Profile'!B20,0)),0)))-IF(數據記錄!T17="X",0.2*'EGSZ Country Profile'!D20)-IF(數據記錄!U17="x",0.4*'EGSZ Country Profile'!D20)-IF(數據記錄!V17="x",0.4*'EGSZ Country Profile'!D20))</f>
        <v>30</v>
      </c>
      <c r="J12" s="217">
        <f>IF((數據記錄!P17/數據記錄!$R$6+數據記錄!Q17)&gt;0,(數據記錄!P17/數據記錄!$R$6+數據記錄!Q17),'EGSZ Country Profile'!K20)</f>
        <v>0</v>
      </c>
      <c r="K12" s="218">
        <f>數據記錄!R17/數據記錄!$R$6+數據記錄!S17</f>
        <v>0</v>
      </c>
      <c r="L12" s="219">
        <f>數據記錄!W17/數據記錄!$R$6+數據記錄!X17</f>
        <v>0</v>
      </c>
      <c r="M12" s="220">
        <f t="shared" si="1"/>
        <v>30</v>
      </c>
      <c r="N12" s="221">
        <f>數據記錄!E17</f>
        <v>0</v>
      </c>
      <c r="O12" s="222">
        <f>數據記錄!G17</f>
        <v>0</v>
      </c>
    </row>
    <row r="13" spans="1:15" s="69" customFormat="1" ht="12.6" customHeight="1" x14ac:dyDescent="0.2">
      <c r="A13" s="209">
        <f>數據記錄!A18</f>
        <v>0</v>
      </c>
      <c r="B13" s="210">
        <f>數據記錄!B18</f>
        <v>44964</v>
      </c>
      <c r="C13" s="211" t="str">
        <f>數據記錄!H18</f>
        <v>Peking-Düsseldorf</v>
      </c>
      <c r="D13" s="212">
        <f>數據記錄!C18</f>
        <v>0</v>
      </c>
      <c r="E13" s="213">
        <f>數據記錄!D18</f>
        <v>0.3125</v>
      </c>
      <c r="F13" s="214">
        <f>IF(ISNUMBER(數據記錄!C18)=FALSE,0,IF(ISNUMBER(數據記錄!D18)=FALSE,0,IF(E13-D13&lt;=0,(TIMEVALUE("23:59")-D13)*24+(1/60)+E13*24,(E13-D13)*24)))</f>
        <v>7.5</v>
      </c>
      <c r="G13" s="215">
        <f>MAX(0,INT(數據記錄!I18))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Profile'!B21,0)),0)))-IF(數據記錄!T18="X",0.2*'EGSZ Country Profile'!D21)-IF(數據記錄!U18="x",0.4*'EGSZ Country Profile'!D21)-IF(數據記錄!V18="x",0.4*'EGSZ Country Profile'!D21))</f>
        <v>20</v>
      </c>
      <c r="J13" s="217">
        <f>IF((數據記錄!P18/數據記錄!$R$6+數據記錄!Q18)&gt;0,(數據記錄!P18/數據記錄!$R$6+數據記錄!Q18),'EGSZ Country Profile'!K21)</f>
        <v>700.54945054945051</v>
      </c>
      <c r="K13" s="218">
        <f>數據記錄!R18/數據記錄!$R$6+數據記錄!S18</f>
        <v>0</v>
      </c>
      <c r="L13" s="219">
        <f>數據記錄!W18/數據記錄!$R$6+數據記錄!X18</f>
        <v>160</v>
      </c>
      <c r="M13" s="220">
        <f t="shared" si="1"/>
        <v>886.54945054945051</v>
      </c>
      <c r="N13" s="221">
        <f>數據記錄!E18</f>
        <v>0</v>
      </c>
      <c r="O13" s="222">
        <f>數據記錄!G18</f>
        <v>0</v>
      </c>
    </row>
    <row r="14" spans="1:15" s="69" customFormat="1" ht="12.6" customHeight="1" x14ac:dyDescent="0.2">
      <c r="A14" s="209">
        <f>數據記錄!A19</f>
        <v>0</v>
      </c>
      <c r="B14" s="210">
        <f>數據記錄!B19</f>
        <v>0</v>
      </c>
      <c r="C14" s="211">
        <f>數據記錄!H19</f>
        <v>0</v>
      </c>
      <c r="D14" s="212">
        <f>數據記錄!C19</f>
        <v>0</v>
      </c>
      <c r="E14" s="213">
        <f>數據記錄!D19</f>
        <v>0</v>
      </c>
      <c r="F14" s="214">
        <f>IF(ISNUMBER(數據記錄!C19)=FALSE,0,IF(ISNUMBER(數據記錄!D19)=FALSE,0,IF(E14-D14&lt;=0,(TIMEVALUE("23:59")-D14)*24+(1/60)+E14*24,(E14-D14)*24)))</f>
        <v>0</v>
      </c>
      <c r="G14" s="215">
        <f>MAX(0,INT(數據記錄!I19))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Profile'!B22,0)),0)))-IF(數據記錄!T19="X",0.2*'EGSZ Country Profile'!D22)-IF(數據記錄!U19="x",0.4*'EGSZ Country Profile'!D22)-IF(數據記錄!V19="x",0.4*'EGSZ Country Profile'!D22))</f>
        <v>0</v>
      </c>
      <c r="J14" s="217">
        <f>IF((數據記錄!P19/數據記錄!$R$6+數據記錄!Q19)&gt;0,(數據記錄!P19/數據記錄!$R$6+數據記錄!Q19),'EGSZ Country Profile'!K22)</f>
        <v>0</v>
      </c>
      <c r="K14" s="218">
        <f>數據記錄!R19/數據記錄!$R$6+數據記錄!S19</f>
        <v>0</v>
      </c>
      <c r="L14" s="219">
        <f>數據記錄!W19/數據記錄!$R$6+數據記錄!X19</f>
        <v>0</v>
      </c>
      <c r="M14" s="220">
        <f t="shared" si="1"/>
        <v>0</v>
      </c>
      <c r="N14" s="221">
        <f>數據記錄!E19</f>
        <v>0</v>
      </c>
      <c r="O14" s="222">
        <f>數據記錄!G19</f>
        <v>0</v>
      </c>
    </row>
    <row r="15" spans="1:15" s="69" customFormat="1" ht="12.6" customHeight="1" x14ac:dyDescent="0.2">
      <c r="A15" s="209">
        <f>數據記錄!A20</f>
        <v>2</v>
      </c>
      <c r="B15" s="210">
        <f>數據記錄!B20</f>
        <v>44978</v>
      </c>
      <c r="C15" s="211" t="str">
        <f>數據記錄!H20</f>
        <v>Düsseldorf-Shanghai</v>
      </c>
      <c r="D15" s="212">
        <f>數據記錄!C20</f>
        <v>0.83333333333333337</v>
      </c>
      <c r="E15" s="213">
        <f>數據記錄!D20</f>
        <v>0</v>
      </c>
      <c r="F15" s="214">
        <f>IF(ISNUMBER(數據記錄!C20)=FALSE,0,IF(ISNUMBER(數據記錄!D20)=FALSE,0,IF(E15-D15&lt;=0,(TIMEVALUE("23:59")-D15)*24+(1/60)+E15*24,(E15-D15)*24)))</f>
        <v>3.9999999999999991</v>
      </c>
      <c r="G15" s="215">
        <f>MAX(0,INT(數據記錄!I20))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Profile'!B23,0)),0)))-IF(數據記錄!T20="X",0.2*'EGSZ Country Profile'!D23)-IF(數據記錄!U20="x",0.4*'EGSZ Country Profile'!D23)-IF(數據記錄!V20="x",0.4*'EGSZ Country Profile'!D23))</f>
        <v>39</v>
      </c>
      <c r="J15" s="217">
        <f>IF((數據記錄!P20/數據記錄!$R$6+數據記錄!Q20)&gt;0,(數據記錄!P20/數據記錄!$R$6+數據記錄!Q20),'EGSZ Country Profile'!K23)</f>
        <v>217</v>
      </c>
      <c r="K15" s="218">
        <f>數據記錄!R20/數據記錄!$R$6+數據記錄!S20</f>
        <v>0</v>
      </c>
      <c r="L15" s="219">
        <f>數據記錄!W20/數據記錄!$R$6+數據記錄!X20</f>
        <v>1800</v>
      </c>
      <c r="M15" s="220">
        <f t="shared" si="1"/>
        <v>2062</v>
      </c>
      <c r="N15" s="221" t="str">
        <f>數據記錄!E20</f>
        <v>Travel day</v>
      </c>
      <c r="O15" s="222">
        <f>數據記錄!G20</f>
        <v>0</v>
      </c>
    </row>
    <row r="16" spans="1:15" s="69" customFormat="1" ht="12.6" customHeight="1" x14ac:dyDescent="0.2">
      <c r="A16" s="209">
        <f>數據記錄!A21</f>
        <v>0</v>
      </c>
      <c r="B16" s="210">
        <f>數據記錄!B21</f>
        <v>44979</v>
      </c>
      <c r="C16" s="211" t="str">
        <f>數據記錄!H21</f>
        <v>Shanghai</v>
      </c>
      <c r="D16" s="212">
        <f>數據記錄!C21</f>
        <v>0</v>
      </c>
      <c r="E16" s="213">
        <f>數據記錄!D21</f>
        <v>0</v>
      </c>
      <c r="F16" s="214">
        <f>IF(ISNUMBER(數據記錄!C21)=FALSE,0,IF(ISNUMBER(數據記錄!D21)=FALSE,0,IF(E16-D16&lt;=0,(TIMEVALUE("23:59")-D16)*24+(1/60)+E16*24,(E16-D16)*24)))</f>
        <v>24</v>
      </c>
      <c r="G16" s="215">
        <f>MAX(0,INT(數據記錄!I21))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Profile'!B24,0)),0)))-IF(數據記錄!T21="X",0.2*'EGSZ Country Profile'!D24)-IF(數據記錄!U21="x",0.4*'EGSZ Country Profile'!D24)-IF(數據記錄!V21="x",0.4*'EGSZ Country Profile'!D24))</f>
        <v>58</v>
      </c>
      <c r="J16" s="217">
        <f>IF((數據記錄!P21/數據記錄!$R$6+數據記錄!Q21)&gt;0,(數據記錄!P21/數據記錄!$R$6+數據記錄!Q21),'EGSZ Country Profile'!K24)</f>
        <v>0</v>
      </c>
      <c r="K16" s="218">
        <f>數據記錄!R21/數據記錄!$R$6+數據記錄!S21</f>
        <v>0</v>
      </c>
      <c r="L16" s="219">
        <f>數據記錄!W21/數據記錄!$R$6+數據記錄!X21</f>
        <v>58.379120879120876</v>
      </c>
      <c r="M16" s="220">
        <f t="shared" si="1"/>
        <v>116.37912087912088</v>
      </c>
      <c r="N16" s="221" t="str">
        <f>數據記錄!E21</f>
        <v>International Export Fair Shanghai</v>
      </c>
      <c r="O16" s="222">
        <f>數據記錄!G21</f>
        <v>0</v>
      </c>
    </row>
    <row r="17" spans="1:15" s="69" customFormat="1" ht="12.6" customHeight="1" x14ac:dyDescent="0.2">
      <c r="A17" s="209">
        <f>數據記錄!A22</f>
        <v>0</v>
      </c>
      <c r="B17" s="210">
        <f>數據記錄!B22</f>
        <v>44980</v>
      </c>
      <c r="C17" s="211" t="str">
        <f>數據記錄!H22</f>
        <v>Shanghai</v>
      </c>
      <c r="D17" s="212">
        <f>數據記錄!C22</f>
        <v>0</v>
      </c>
      <c r="E17" s="213">
        <f>數據記錄!D22</f>
        <v>0</v>
      </c>
      <c r="F17" s="214">
        <f>IF(ISNUMBER(數據記錄!C22)=FALSE,0,IF(ISNUMBER(數據記錄!D22)=FALSE,0,IF(E17-D17&lt;=0,(TIMEVALUE("23:59")-D17)*24+(1/60)+E17*24,(E17-D17)*24)))</f>
        <v>24</v>
      </c>
      <c r="G17" s="215">
        <f>MAX(0,INT(數據記錄!I22))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Profile'!B25,0)),0)))-IF(數據記錄!T22="X",0.2*'EGSZ Country Profile'!D25)-IF(數據記錄!U22="x",0.4*'EGSZ Country Profile'!D25)-IF(數據記錄!V22="x",0.4*'EGSZ Country Profile'!D25))</f>
        <v>34.799999999999997</v>
      </c>
      <c r="J17" s="217">
        <f>IF((數據記錄!P22/數據記錄!$R$6+數據記錄!Q22)&gt;0,(數據記錄!P22/數據記錄!$R$6+數據記錄!Q22),'EGSZ Country Profile'!K25)</f>
        <v>0</v>
      </c>
      <c r="K17" s="218">
        <f>數據記錄!R22/數據記錄!$R$6+數據記錄!S22</f>
        <v>288.46153846153845</v>
      </c>
      <c r="L17" s="219">
        <f>數據記錄!W22/數據記錄!$R$6+數據記錄!X22</f>
        <v>0</v>
      </c>
      <c r="M17" s="220">
        <f t="shared" si="1"/>
        <v>323.26153846153846</v>
      </c>
      <c r="N17" s="221" t="str">
        <f>數據記錄!E22</f>
        <v>International Export Fair Shanghai</v>
      </c>
      <c r="O17" s="222">
        <f>數據記錄!G22</f>
        <v>0</v>
      </c>
    </row>
    <row r="18" spans="1:15" s="69" customFormat="1" ht="12.6" customHeight="1" x14ac:dyDescent="0.2">
      <c r="A18" s="209">
        <f>數據記錄!A23</f>
        <v>0</v>
      </c>
      <c r="B18" s="210">
        <f>數據記錄!B23</f>
        <v>44981</v>
      </c>
      <c r="C18" s="211" t="str">
        <f>數據記錄!H23</f>
        <v>Shanghai</v>
      </c>
      <c r="D18" s="212">
        <f>數據記錄!C23</f>
        <v>0</v>
      </c>
      <c r="E18" s="213">
        <f>數據記錄!D23</f>
        <v>0</v>
      </c>
      <c r="F18" s="214">
        <f>IF(ISNUMBER(數據記錄!C23)=FALSE,0,IF(ISNUMBER(數據記錄!D23)=FALSE,0,IF(E18-D18&lt;=0,(TIMEVALUE("23:59")-D18)*24+(1/60)+E18*24,(E18-D18)*24)))</f>
        <v>24</v>
      </c>
      <c r="G18" s="215">
        <f>MAX(0,INT(數據記錄!I23))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Profile'!B26,0)),0)))-IF(數據記錄!T23="X",0.2*'EGSZ Country Profile'!D26)-IF(數據記錄!U23="x",0.4*'EGSZ Country Profile'!D26)-IF(數據記錄!V23="x",0.4*'EGSZ Country Profile'!D26))</f>
        <v>58</v>
      </c>
      <c r="J18" s="217">
        <f>IF((數據記錄!P23/數據記錄!$R$6+數據記錄!Q23)&gt;0,(數據記錄!P23/數據記錄!$R$6+數據記錄!Q23),'EGSZ Country Profile'!K26)</f>
        <v>0</v>
      </c>
      <c r="K18" s="218">
        <f>數據記錄!R23/數據記錄!$R$6+數據記錄!S23</f>
        <v>0</v>
      </c>
      <c r="L18" s="219">
        <f>數據記錄!W23/數據記錄!$R$6+數據記錄!X23</f>
        <v>0</v>
      </c>
      <c r="M18" s="220">
        <f t="shared" si="1"/>
        <v>58</v>
      </c>
      <c r="N18" s="221" t="str">
        <f>數據記錄!E23</f>
        <v>International Export Fair Shanghai</v>
      </c>
      <c r="O18" s="222">
        <f>數據記錄!G23</f>
        <v>0</v>
      </c>
    </row>
    <row r="19" spans="1:15" s="69" customFormat="1" ht="12.6" customHeight="1" x14ac:dyDescent="0.2">
      <c r="A19" s="209">
        <f>數據記錄!A24</f>
        <v>0</v>
      </c>
      <c r="B19" s="210">
        <f>數據記錄!B24</f>
        <v>44982</v>
      </c>
      <c r="C19" s="211" t="str">
        <f>數據記錄!H24</f>
        <v>Shanghai</v>
      </c>
      <c r="D19" s="212">
        <f>數據記錄!C24</f>
        <v>0</v>
      </c>
      <c r="E19" s="213">
        <f>數據記錄!D24</f>
        <v>0</v>
      </c>
      <c r="F19" s="214">
        <f>IF(ISNUMBER(數據記錄!C24)=FALSE,0,IF(ISNUMBER(數據記錄!D24)=FALSE,0,IF(E19-D19&lt;=0,(TIMEVALUE("23:59")-D19)*24+(1/60)+E19*24,(E19-D19)*24)))</f>
        <v>24</v>
      </c>
      <c r="G19" s="215">
        <f>MAX(0,INT(數據記錄!I24))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Profile'!B27,0)),0)))-IF(數據記錄!T24="X",0.2*'EGSZ Country Profile'!D27)-IF(數據記錄!U24="x",0.4*'EGSZ Country Profile'!D27)-IF(數據記錄!V24="x",0.4*'EGSZ Country Profile'!D27))</f>
        <v>58</v>
      </c>
      <c r="J19" s="217">
        <f>IF((數據記錄!P24/數據記錄!$R$6+數據記錄!Q24)&gt;0,(數據記錄!P24/數據記錄!$R$6+數據記錄!Q24),'EGSZ Country Profile'!K27)</f>
        <v>0</v>
      </c>
      <c r="K19" s="218">
        <f>數據記錄!R24/數據記錄!$R$6+數據記錄!S24</f>
        <v>0</v>
      </c>
      <c r="L19" s="219">
        <f>數據記錄!W24/數據記錄!$R$6+數據記錄!X24</f>
        <v>0</v>
      </c>
      <c r="M19" s="220">
        <f t="shared" si="1"/>
        <v>58</v>
      </c>
      <c r="N19" s="221" t="str">
        <f>數據記錄!E24</f>
        <v>International Export Fair Shanghai</v>
      </c>
      <c r="O19" s="222">
        <f>數據記錄!G24</f>
        <v>0</v>
      </c>
    </row>
    <row r="20" spans="1:15" s="69" customFormat="1" ht="12.6" customHeight="1" x14ac:dyDescent="0.2">
      <c r="A20" s="209">
        <f>數據記錄!A25</f>
        <v>0</v>
      </c>
      <c r="B20" s="210">
        <f>數據記錄!B25</f>
        <v>44983</v>
      </c>
      <c r="C20" s="211" t="str">
        <f>數據記錄!H25</f>
        <v>Shanghai-Hongkong</v>
      </c>
      <c r="D20" s="212">
        <f>數據記錄!C25</f>
        <v>0</v>
      </c>
      <c r="E20" s="213">
        <f>數據記錄!D25</f>
        <v>0</v>
      </c>
      <c r="F20" s="214">
        <f>IF(ISNUMBER(數據記錄!C25)=FALSE,0,IF(ISNUMBER(數據記錄!D25)=FALSE,0,IF(E20-D20&lt;=0,(TIMEVALUE("23:59")-D20)*24+(1/60)+E20*24,(E20-D20)*24)))</f>
        <v>24</v>
      </c>
      <c r="G20" s="215">
        <f>MAX(0,INT(數據記錄!I25))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Profile'!B28,0)),0)))-IF(數據記錄!T25="X",0.2*'EGSZ Country Profile'!D28)-IF(數據記錄!U25="x",0.4*'EGSZ Country Profile'!D28)-IF(數據記錄!V25="x",0.4*'EGSZ Country Profile'!D28))</f>
        <v>74</v>
      </c>
      <c r="J20" s="217">
        <f>IF((數據記錄!P25/數據記錄!$R$6+數據記錄!Q25)&gt;0,(數據記錄!P25/數據記錄!$R$6+數據記錄!Q25),'EGSZ Country Profile'!K28)</f>
        <v>583.79120879120876</v>
      </c>
      <c r="K20" s="218">
        <f>數據記錄!R25/數據記錄!$R$6+數據記錄!S25</f>
        <v>0</v>
      </c>
      <c r="L20" s="219">
        <f>數據記錄!W25/數據記錄!$R$6+數據記錄!X25</f>
        <v>583.79120879120876</v>
      </c>
      <c r="M20" s="220">
        <f t="shared" si="1"/>
        <v>1241.5824175824175</v>
      </c>
      <c r="N20" s="221" t="str">
        <f>數據記錄!E25</f>
        <v>Travel day</v>
      </c>
      <c r="O20" s="222">
        <f>數據記錄!G25</f>
        <v>0</v>
      </c>
    </row>
    <row r="21" spans="1:15" s="69" customFormat="1" ht="12.6" customHeight="1" x14ac:dyDescent="0.2">
      <c r="A21" s="209">
        <f>數據記錄!A26</f>
        <v>0</v>
      </c>
      <c r="B21" s="210">
        <f>數據記錄!B26</f>
        <v>44980</v>
      </c>
      <c r="C21" s="211" t="str">
        <f>數據記錄!H26</f>
        <v>Hongkong</v>
      </c>
      <c r="D21" s="212">
        <f>數據記錄!C26</f>
        <v>0</v>
      </c>
      <c r="E21" s="213">
        <f>數據記錄!D26</f>
        <v>0</v>
      </c>
      <c r="F21" s="214">
        <f>IF(ISNUMBER(數據記錄!C26)=FALSE,0,IF(ISNUMBER(數據記錄!D26)=FALSE,0,IF(E21-D21&lt;=0,(TIMEVALUE("23:59")-D21)*24+(1/60)+E21*24,(E21-D21)*24)))</f>
        <v>24</v>
      </c>
      <c r="G21" s="215">
        <f>MAX(0,INT(數據記錄!I26))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Profile'!B29,0)),0)))-IF(數據記錄!T26="X",0.2*'EGSZ Country Profile'!D29)-IF(數據記錄!U26="x",0.4*'EGSZ Country Profile'!D29)-IF(數據記錄!V26="x",0.4*'EGSZ Country Profile'!D29))</f>
        <v>74</v>
      </c>
      <c r="J21" s="217">
        <f>IF((數據記錄!P26/數據記錄!$R$6+數據記錄!Q26)&gt;0,(數據記錄!P26/數據記錄!$R$6+數據記錄!Q26),'EGSZ Country Profile'!K29)</f>
        <v>0</v>
      </c>
      <c r="K21" s="218">
        <f>數據記錄!R26/數據記錄!$R$6+數據記錄!S26</f>
        <v>0</v>
      </c>
      <c r="L21" s="219">
        <f>數據記錄!W26/數據記錄!$R$6+數據記錄!X26</f>
        <v>0</v>
      </c>
      <c r="M21" s="220">
        <f t="shared" si="1"/>
        <v>74</v>
      </c>
      <c r="N21" s="221" t="str">
        <f>數據記錄!E26</f>
        <v>Mr. Wang/Wang Entreprises</v>
      </c>
      <c r="O21" s="222">
        <f>數據記錄!G26</f>
        <v>0</v>
      </c>
    </row>
    <row r="22" spans="1:15" s="69" customFormat="1" ht="12.6" customHeight="1" x14ac:dyDescent="0.2">
      <c r="A22" s="209">
        <f>數據記錄!A27</f>
        <v>0</v>
      </c>
      <c r="B22" s="210">
        <f>數據記錄!B27</f>
        <v>44981</v>
      </c>
      <c r="C22" s="211" t="str">
        <f>數據記錄!H27</f>
        <v>Hongkong</v>
      </c>
      <c r="D22" s="212">
        <f>數據記錄!C27</f>
        <v>0</v>
      </c>
      <c r="E22" s="213">
        <f>數據記錄!D27</f>
        <v>0</v>
      </c>
      <c r="F22" s="214">
        <f>IF(ISNUMBER(數據記錄!C27)=FALSE,0,IF(ISNUMBER(數據記錄!D27)=FALSE,0,IF(E22-D22&lt;=0,(TIMEVALUE("23:59")-D22)*24+(1/60)+E22*24,(E22-D22)*24)))</f>
        <v>24</v>
      </c>
      <c r="G22" s="215">
        <f>MAX(0,INT(數據記錄!I27))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Profile'!B30,0)),0)))-IF(數據記錄!T27="X",0.2*'EGSZ Country Profile'!D30)-IF(數據記錄!U27="x",0.4*'EGSZ Country Profile'!D30)-IF(數據記錄!V27="x",0.4*'EGSZ Country Profile'!D30))</f>
        <v>74</v>
      </c>
      <c r="J22" s="217">
        <f>IF((數據記錄!P27/數據記錄!$R$6+數據記錄!Q27)&gt;0,(數據記錄!P27/數據記錄!$R$6+數據記錄!Q27),'EGSZ Country Profile'!K30)</f>
        <v>0</v>
      </c>
      <c r="K22" s="218">
        <f>數據記錄!R27/數據記錄!$R$6+數據記錄!S27</f>
        <v>0</v>
      </c>
      <c r="L22" s="219">
        <f>數據記錄!W27/數據記錄!$R$6+數據記錄!X27</f>
        <v>0</v>
      </c>
      <c r="M22" s="220">
        <f t="shared" si="1"/>
        <v>74</v>
      </c>
      <c r="N22" s="221" t="str">
        <f>數據記錄!E27</f>
        <v>Jet Li/CII</v>
      </c>
      <c r="O22" s="222">
        <f>數據記錄!G27</f>
        <v>0</v>
      </c>
    </row>
    <row r="23" spans="1:15" s="69" customFormat="1" ht="12.6" customHeight="1" x14ac:dyDescent="0.2">
      <c r="A23" s="209">
        <f>數據記錄!A28</f>
        <v>0</v>
      </c>
      <c r="B23" s="210">
        <f>數據記錄!B28</f>
        <v>44982</v>
      </c>
      <c r="C23" s="211" t="str">
        <f>數據記錄!H28</f>
        <v>Hongkong-Düsseldorf</v>
      </c>
      <c r="D23" s="212">
        <f>數據記錄!C28</f>
        <v>0</v>
      </c>
      <c r="E23" s="213">
        <f>數據記錄!D28</f>
        <v>0.95833333333333337</v>
      </c>
      <c r="F23" s="214">
        <f>IF(ISNUMBER(數據記錄!C28)=FALSE,0,IF(ISNUMBER(數據記錄!D28)=FALSE,0,IF(E23-D23&lt;=0,(TIMEVALUE("23:59")-D23)*24+(1/60)+E23*24,(E23-D23)*24)))</f>
        <v>23</v>
      </c>
      <c r="G23" s="215">
        <f>MAX(0,INT(數據記錄!I28))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Profile'!B31,0)),0)))-IF(數據記錄!T28="X",0.2*'EGSZ Country Profile'!D31)-IF(數據記錄!U28="x",0.4*'EGSZ Country Profile'!D31)-IF(數據記錄!V28="x",0.4*'EGSZ Country Profile'!D31))</f>
        <v>49</v>
      </c>
      <c r="J23" s="217">
        <f>IF((數據記錄!P28/數據記錄!$R$6+數據記錄!Q28)&gt;0,(數據記錄!P28/數據記錄!$R$6+數據記錄!Q28),'EGSZ Country Profile'!K31)</f>
        <v>0</v>
      </c>
      <c r="K23" s="218">
        <f>數據記錄!R28/數據記錄!$R$6+數據記錄!S28</f>
        <v>0</v>
      </c>
      <c r="L23" s="219">
        <f>數據記錄!W28/數據記錄!$R$6+數據記錄!X28</f>
        <v>220</v>
      </c>
      <c r="M23" s="220">
        <f t="shared" si="1"/>
        <v>275</v>
      </c>
      <c r="N23" s="221" t="str">
        <f>數據記錄!E28</f>
        <v>Travel day</v>
      </c>
      <c r="O23" s="222">
        <f>數據記錄!G28</f>
        <v>0</v>
      </c>
    </row>
    <row r="24" spans="1:15" s="69" customFormat="1" ht="12.6" customHeight="1" x14ac:dyDescent="0.2">
      <c r="A24" s="209">
        <f>數據記錄!A29</f>
        <v>0</v>
      </c>
      <c r="B24" s="210">
        <f>數據記錄!B29</f>
        <v>0</v>
      </c>
      <c r="C24" s="211">
        <f>數據記錄!H29</f>
        <v>0</v>
      </c>
      <c r="D24" s="212">
        <f>數據記錄!C29</f>
        <v>0</v>
      </c>
      <c r="E24" s="213">
        <f>數據記錄!D29</f>
        <v>0</v>
      </c>
      <c r="F24" s="214">
        <f>IF(ISNUMBER(數據記錄!C29)=FALSE,0,IF(ISNUMBER(數據記錄!D29)=FALSE,0,IF(E24-D24&lt;=0,(TIMEVALUE("23:59")-D24)*24+(1/60)+E24*24,(E24-D24)*24)))</f>
        <v>0</v>
      </c>
      <c r="G24" s="215">
        <f>MAX(0,INT(數據記錄!I29))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Profile'!B32,0)),0)))-IF(數據記錄!T29="X",0.2*'EGSZ Country Profile'!D32)-IF(數據記錄!U29="x",0.4*'EGSZ Country Profile'!D32)-IF(數據記錄!V29="x",0.4*'EGSZ Country Profile'!D32))</f>
        <v>0</v>
      </c>
      <c r="J24" s="217">
        <f>IF((數據記錄!P29/數據記錄!$R$6+數據記錄!Q29)&gt;0,(數據記錄!P29/數據記錄!$R$6+數據記錄!Q29),'EGSZ Country Profile'!K32)</f>
        <v>0</v>
      </c>
      <c r="K24" s="218">
        <f>數據記錄!R29/數據記錄!$R$6+數據記錄!S29</f>
        <v>0</v>
      </c>
      <c r="L24" s="219">
        <f>數據記錄!W29/數據記錄!$R$6+數據記錄!X29</f>
        <v>0</v>
      </c>
      <c r="M24" s="220">
        <f t="shared" si="1"/>
        <v>0</v>
      </c>
      <c r="N24" s="221">
        <f>數據記錄!E29</f>
        <v>0</v>
      </c>
      <c r="O24" s="222">
        <f>數據記錄!G29</f>
        <v>0</v>
      </c>
    </row>
    <row r="25" spans="1:15" s="69" customFormat="1" ht="12.6" customHeight="1" x14ac:dyDescent="0.2">
      <c r="A25" s="209">
        <f>數據記錄!A30</f>
        <v>0</v>
      </c>
      <c r="B25" s="210">
        <f>數據記錄!B30</f>
        <v>0</v>
      </c>
      <c r="C25" s="211">
        <f>數據記錄!H30</f>
        <v>0</v>
      </c>
      <c r="D25" s="212">
        <f>數據記錄!C30</f>
        <v>0</v>
      </c>
      <c r="E25" s="213">
        <f>數據記錄!D30</f>
        <v>0</v>
      </c>
      <c r="F25" s="214">
        <f>IF(ISNUMBER(數據記錄!C30)=FALSE,0,IF(ISNUMBER(數據記錄!D30)=FALSE,0,IF(E25-D25&lt;=0,(TIMEVALUE("23:59")-D25)*24+(1/60)+E25*24,(E25-D25)*24)))</f>
        <v>0</v>
      </c>
      <c r="G25" s="215">
        <f>MAX(0,INT(數據記錄!I30))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Profile'!B33,0)),0)))-IF(數據記錄!T30="X",0.2*'EGSZ Country Profile'!D33)-IF(數據記錄!U30="x",0.4*'EGSZ Country Profile'!D33)-IF(數據記錄!V30="x",0.4*'EGSZ Country Profile'!D33))</f>
        <v>0</v>
      </c>
      <c r="J25" s="217">
        <f>IF((數據記錄!P30/數據記錄!$R$6+數據記錄!Q30)&gt;0,(數據記錄!P30/數據記錄!$R$6+數據記錄!Q30),'EGSZ Country Profile'!K33)</f>
        <v>0</v>
      </c>
      <c r="K25" s="218">
        <f>數據記錄!R30/數據記錄!$R$6+數據記錄!S30</f>
        <v>0</v>
      </c>
      <c r="L25" s="219">
        <f>數據記錄!W30/數據記錄!$R$6+數據記錄!X30</f>
        <v>0</v>
      </c>
      <c r="M25" s="220">
        <f t="shared" si="1"/>
        <v>0</v>
      </c>
      <c r="N25" s="221">
        <f>數據記錄!E30</f>
        <v>0</v>
      </c>
      <c r="O25" s="222">
        <f>數據記錄!G30</f>
        <v>0</v>
      </c>
    </row>
    <row r="26" spans="1:15" s="69" customFormat="1" ht="12.6" customHeight="1" x14ac:dyDescent="0.2">
      <c r="A26" s="209">
        <f>數據記錄!A31</f>
        <v>0</v>
      </c>
      <c r="B26" s="210">
        <f>數據記錄!B31</f>
        <v>0</v>
      </c>
      <c r="C26" s="211">
        <f>數據記錄!H31</f>
        <v>0</v>
      </c>
      <c r="D26" s="212">
        <f>數據記錄!C31</f>
        <v>0</v>
      </c>
      <c r="E26" s="213">
        <f>數據記錄!D31</f>
        <v>0</v>
      </c>
      <c r="F26" s="214">
        <f>IF(ISNUMBER(數據記錄!C31)=FALSE,0,IF(ISNUMBER(數據記錄!D31)=FALSE,0,IF(E26-D26&lt;=0,(TIMEVALUE("23:59")-D26)*24+(1/60)+E26*24,(E26-D26)*24)))</f>
        <v>0</v>
      </c>
      <c r="G26" s="215">
        <f>MAX(0,INT(數據記錄!I31))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Profile'!B34,0)),0)))-IF(數據記錄!T31="X",0.2*'EGSZ Country Profile'!D34)-IF(數據記錄!U31="x",0.4*'EGSZ Country Profile'!D34)-IF(數據記錄!V31="x",0.4*'EGSZ Country Profile'!D34))</f>
        <v>0</v>
      </c>
      <c r="J26" s="217">
        <f>IF((數據記錄!P31/數據記錄!$R$6+數據記錄!Q31)&gt;0,(數據記錄!P31/數據記錄!$R$6+數據記錄!Q31),'EGSZ Country Profile'!K34)</f>
        <v>0</v>
      </c>
      <c r="K26" s="218">
        <f>數據記錄!R31/數據記錄!$R$6+數據記錄!S31</f>
        <v>0</v>
      </c>
      <c r="L26" s="219">
        <f>數據記錄!W31/數據記錄!$R$6+數據記錄!X31</f>
        <v>0</v>
      </c>
      <c r="M26" s="220">
        <f t="shared" si="1"/>
        <v>0</v>
      </c>
      <c r="N26" s="221">
        <f>數據記錄!E31</f>
        <v>0</v>
      </c>
      <c r="O26" s="222">
        <f>數據記錄!G31</f>
        <v>0</v>
      </c>
    </row>
    <row r="27" spans="1:15" s="69" customFormat="1" ht="12.6" customHeight="1" x14ac:dyDescent="0.2">
      <c r="A27" s="209">
        <f>數據記錄!A32</f>
        <v>0</v>
      </c>
      <c r="B27" s="210">
        <f>數據記錄!B32</f>
        <v>0</v>
      </c>
      <c r="C27" s="211">
        <f>數據記錄!H32</f>
        <v>0</v>
      </c>
      <c r="D27" s="212">
        <f>數據記錄!C32</f>
        <v>0</v>
      </c>
      <c r="E27" s="213">
        <f>數據記錄!D32</f>
        <v>0</v>
      </c>
      <c r="F27" s="214">
        <f>IF(ISNUMBER(數據記錄!C32)=FALSE,0,IF(ISNUMBER(數據記錄!D32)=FALSE,0,IF(E27-D27&lt;=0,(TIMEVALUE("23:59")-D27)*24+(1/60)+E27*24,(E27-D27)*24)))</f>
        <v>0</v>
      </c>
      <c r="G27" s="215">
        <f>MAX(0,INT(數據記錄!I32))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Profile'!B35,0)),0)))-IF(數據記錄!T32="X",0.2*'EGSZ Country Profile'!D35)-IF(數據記錄!U32="x",0.4*'EGSZ Country Profile'!D35)-IF(數據記錄!V32="x",0.4*'EGSZ Country Profile'!D35))</f>
        <v>0</v>
      </c>
      <c r="J27" s="217">
        <f>IF((數據記錄!P32/數據記錄!$R$6+數據記錄!Q32)&gt;0,(數據記錄!P32/數據記錄!$R$6+數據記錄!Q32),'EGSZ Country Profile'!K35)</f>
        <v>0</v>
      </c>
      <c r="K27" s="218">
        <f>數據記錄!R32/數據記錄!$R$6+數據記錄!S32</f>
        <v>0</v>
      </c>
      <c r="L27" s="219">
        <f>數據記錄!W32/數據記錄!$R$6+數據記錄!X32</f>
        <v>0</v>
      </c>
      <c r="M27" s="220">
        <f t="shared" si="1"/>
        <v>0</v>
      </c>
      <c r="N27" s="221">
        <f>數據記錄!E32</f>
        <v>0</v>
      </c>
      <c r="O27" s="222">
        <f>數據記錄!G32</f>
        <v>0</v>
      </c>
    </row>
    <row r="28" spans="1:15" s="69" customFormat="1" ht="12.6" customHeight="1" x14ac:dyDescent="0.2">
      <c r="A28" s="209">
        <f>數據記錄!A33</f>
        <v>0</v>
      </c>
      <c r="B28" s="210">
        <f>數據記錄!B33</f>
        <v>0</v>
      </c>
      <c r="C28" s="211">
        <f>數據記錄!H33</f>
        <v>0</v>
      </c>
      <c r="D28" s="212">
        <f>數據記錄!C33</f>
        <v>0</v>
      </c>
      <c r="E28" s="213">
        <f>數據記錄!D33</f>
        <v>0</v>
      </c>
      <c r="F28" s="214">
        <f>IF(ISNUMBER(數據記錄!C33)=FALSE,0,IF(ISNUMBER(數據記錄!D33)=FALSE,0,IF(E28-D28&lt;=0,(TIMEVALUE("23:59")-D28)*24+(1/60)+E28*24,(E28-D28)*24)))</f>
        <v>0</v>
      </c>
      <c r="G28" s="215">
        <f>MAX(0,INT(數據記錄!I33))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Profile'!B36,0)),0)))-IF(數據記錄!T33="X",0.2*'EGSZ Country Profile'!D36)-IF(數據記錄!U33="x",0.4*'EGSZ Country Profile'!D36)-IF(數據記錄!V33="x",0.4*'EGSZ Country Profile'!D36))</f>
        <v>0</v>
      </c>
      <c r="J28" s="217">
        <f>IF((數據記錄!P33/數據記錄!$R$6+數據記錄!Q33)&gt;0,(數據記錄!P33/數據記錄!$R$6+數據記錄!Q33),'EGSZ Country Profile'!K36)</f>
        <v>0</v>
      </c>
      <c r="K28" s="218">
        <f>數據記錄!R33/數據記錄!$R$6+數據記錄!S33</f>
        <v>0</v>
      </c>
      <c r="L28" s="219">
        <f>數據記錄!W33/數據記錄!$R$6+數據記錄!X33</f>
        <v>0</v>
      </c>
      <c r="M28" s="220">
        <f t="shared" si="1"/>
        <v>0</v>
      </c>
      <c r="N28" s="221">
        <f>數據記錄!E33</f>
        <v>0</v>
      </c>
      <c r="O28" s="222">
        <f>數據記錄!G33</f>
        <v>0</v>
      </c>
    </row>
    <row r="29" spans="1:15" s="69" customFormat="1" ht="12.6" customHeight="1" x14ac:dyDescent="0.2">
      <c r="A29" s="209">
        <f>數據記錄!A34</f>
        <v>0</v>
      </c>
      <c r="B29" s="210">
        <f>數據記錄!B34</f>
        <v>0</v>
      </c>
      <c r="C29" s="211">
        <f>數據記錄!H34</f>
        <v>0</v>
      </c>
      <c r="D29" s="212">
        <f>數據記錄!C34</f>
        <v>0</v>
      </c>
      <c r="E29" s="213">
        <f>數據記錄!D34</f>
        <v>0</v>
      </c>
      <c r="F29" s="214">
        <f>IF(ISNUMBER(數據記錄!C34)=FALSE,0,IF(ISNUMBER(數據記錄!D34)=FALSE,0,IF(E29-D29&lt;=0,(TIMEVALUE("23:59")-D29)*24+(1/60)+E29*24,(E29-D29)*24)))</f>
        <v>0</v>
      </c>
      <c r="G29" s="215">
        <f>MAX(0,INT(數據記錄!I34))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Profile'!B37,0)),0)))-IF(數據記錄!T34="X",0.2*'EGSZ Country Profile'!D37)-IF(數據記錄!U34="x",0.4*'EGSZ Country Profile'!D37)-IF(數據記錄!V34="x",0.4*'EGSZ Country Profile'!D37))</f>
        <v>0</v>
      </c>
      <c r="J29" s="217">
        <f>IF((數據記錄!P34/數據記錄!$R$6+數據記錄!Q34)&gt;0,(數據記錄!P34/數據記錄!$R$6+數據記錄!Q34),'EGSZ Country Profile'!K37)</f>
        <v>0</v>
      </c>
      <c r="K29" s="218">
        <f>數據記錄!R34/數據記錄!$R$6+數據記錄!S34</f>
        <v>0</v>
      </c>
      <c r="L29" s="219">
        <f>數據記錄!W34/數據記錄!$R$6+數據記錄!X34</f>
        <v>0</v>
      </c>
      <c r="M29" s="220">
        <f t="shared" si="1"/>
        <v>0</v>
      </c>
      <c r="N29" s="221">
        <f>數據記錄!E34</f>
        <v>0</v>
      </c>
      <c r="O29" s="222">
        <f>數據記錄!G34</f>
        <v>0</v>
      </c>
    </row>
    <row r="30" spans="1:15" s="69" customFormat="1" ht="12.6" customHeight="1" x14ac:dyDescent="0.2">
      <c r="A30" s="209">
        <f>數據記錄!A35</f>
        <v>0</v>
      </c>
      <c r="B30" s="210">
        <f>數據記錄!B35</f>
        <v>0</v>
      </c>
      <c r="C30" s="211">
        <f>數據記錄!H35</f>
        <v>0</v>
      </c>
      <c r="D30" s="212">
        <f>數據記錄!C35</f>
        <v>0</v>
      </c>
      <c r="E30" s="213">
        <f>數據記錄!D35</f>
        <v>0</v>
      </c>
      <c r="F30" s="214">
        <f>IF(ISNUMBER(數據記錄!C35)=FALSE,0,IF(ISNUMBER(數據記錄!D35)=FALSE,0,IF(E30-D30&lt;=0,(TIMEVALUE("23:59")-D30)*24+(1/60)+E30*24,(E30-D30)*24)))</f>
        <v>0</v>
      </c>
      <c r="G30" s="215">
        <f>MAX(0,INT(數據記錄!I35))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Profile'!B38,0)),0)))-IF(數據記錄!T35="X",0.2*'EGSZ Country Profile'!D38)-IF(數據記錄!U35="x",0.4*'EGSZ Country Profile'!D38)-IF(數據記錄!V35="x",0.4*'EGSZ Country Profile'!D38))</f>
        <v>0</v>
      </c>
      <c r="J30" s="217">
        <f>IF((數據記錄!P35/數據記錄!$R$6+數據記錄!Q35)&gt;0,(數據記錄!P35/數據記錄!$R$6+數據記錄!Q35),'EGSZ Country Profile'!K38)</f>
        <v>0</v>
      </c>
      <c r="K30" s="218">
        <f>數據記錄!R35/數據記錄!$R$6+數據記錄!S35</f>
        <v>0</v>
      </c>
      <c r="L30" s="219">
        <f>數據記錄!W35/數據記錄!$R$6+數據記錄!X35</f>
        <v>0</v>
      </c>
      <c r="M30" s="220">
        <f t="shared" si="1"/>
        <v>0</v>
      </c>
      <c r="N30" s="221">
        <f>數據記錄!E35</f>
        <v>0</v>
      </c>
      <c r="O30" s="222">
        <f>數據記錄!G35</f>
        <v>0</v>
      </c>
    </row>
    <row r="31" spans="1:15" s="69" customFormat="1" ht="12.6" customHeight="1" x14ac:dyDescent="0.2">
      <c r="A31" s="209">
        <f>數據記錄!A36</f>
        <v>0</v>
      </c>
      <c r="B31" s="210">
        <f>數據記錄!B36</f>
        <v>0</v>
      </c>
      <c r="C31" s="211">
        <f>數據記錄!H36</f>
        <v>0</v>
      </c>
      <c r="D31" s="212">
        <f>數據記錄!C36</f>
        <v>0</v>
      </c>
      <c r="E31" s="213">
        <f>數據記錄!D36</f>
        <v>0</v>
      </c>
      <c r="F31" s="214">
        <f>IF(ISNUMBER(數據記錄!C36)=FALSE,0,IF(ISNUMBER(數據記錄!D36)=FALSE,0,IF(E31-D31&lt;=0,(TIMEVALUE("23:59")-D31)*24+(1/60)+E31*24,(E31-D31)*24)))</f>
        <v>0</v>
      </c>
      <c r="G31" s="215">
        <f>MAX(0,INT(數據記錄!I36))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Profile'!B39,0)),0)))-IF(數據記錄!T36="X",0.2*'EGSZ Country Profile'!D39)-IF(數據記錄!U36="x",0.4*'EGSZ Country Profile'!D39)-IF(數據記錄!V36="x",0.4*'EGSZ Country Profile'!D39))</f>
        <v>0</v>
      </c>
      <c r="J31" s="217">
        <f>IF((數據記錄!P36/數據記錄!$R$6+數據記錄!Q36)&gt;0,(數據記錄!P36/數據記錄!$R$6+數據記錄!Q36),'EGSZ Country Profile'!K39)</f>
        <v>0</v>
      </c>
      <c r="K31" s="218">
        <f>數據記錄!R36/數據記錄!$R$6+數據記錄!S36</f>
        <v>0</v>
      </c>
      <c r="L31" s="219">
        <f>數據記錄!W36/數據記錄!$R$6+數據記錄!X36</f>
        <v>0</v>
      </c>
      <c r="M31" s="220">
        <f t="shared" si="1"/>
        <v>0</v>
      </c>
      <c r="N31" s="221">
        <f>數據記錄!E36</f>
        <v>0</v>
      </c>
      <c r="O31" s="222">
        <f>數據記錄!G36</f>
        <v>0</v>
      </c>
    </row>
    <row r="32" spans="1:15" s="69" customFormat="1" ht="12.6" customHeight="1" x14ac:dyDescent="0.2">
      <c r="A32" s="209">
        <f>數據記錄!A37</f>
        <v>0</v>
      </c>
      <c r="B32" s="210">
        <f>數據記錄!B37</f>
        <v>0</v>
      </c>
      <c r="C32" s="211">
        <f>數據記錄!H37</f>
        <v>0</v>
      </c>
      <c r="D32" s="212">
        <f>數據記錄!C37</f>
        <v>0</v>
      </c>
      <c r="E32" s="213">
        <f>數據記錄!D37</f>
        <v>0</v>
      </c>
      <c r="F32" s="214">
        <f>IF(ISNUMBER(數據記錄!C37)=FALSE,0,IF(ISNUMBER(數據記錄!D37)=FALSE,0,IF(E32-D32&lt;=0,(TIMEVALUE("23:59")-D32)*24+(1/60)+E32*24,(E32-D32)*24)))</f>
        <v>0</v>
      </c>
      <c r="G32" s="215">
        <f>MAX(0,INT(數據記錄!I37))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Profile'!B40,0)),0)))-IF(數據記錄!T37="X",0.2*'EGSZ Country Profile'!D40)-IF(數據記錄!U37="x",0.4*'EGSZ Country Profile'!D40)-IF(數據記錄!V37="x",0.4*'EGSZ Country Profile'!D40))</f>
        <v>0</v>
      </c>
      <c r="J32" s="217">
        <f>IF((數據記錄!P37/數據記錄!$R$6+數據記錄!Q37)&gt;0,(數據記錄!P37/數據記錄!$R$6+數據記錄!Q37),'EGSZ Country Profile'!K40)</f>
        <v>0</v>
      </c>
      <c r="K32" s="218">
        <f>數據記錄!R37/數據記錄!$R$6+數據記錄!S37</f>
        <v>0</v>
      </c>
      <c r="L32" s="219">
        <f>數據記錄!W37/數據記錄!$R$6+數據記錄!X37</f>
        <v>0</v>
      </c>
      <c r="M32" s="220">
        <f t="shared" si="1"/>
        <v>0</v>
      </c>
      <c r="N32" s="221">
        <f>數據記錄!E37</f>
        <v>0</v>
      </c>
      <c r="O32" s="222">
        <f>數據記錄!G37</f>
        <v>0</v>
      </c>
    </row>
    <row r="33" spans="1:15" s="69" customFormat="1" ht="12.6" customHeight="1" x14ac:dyDescent="0.2">
      <c r="A33" s="209">
        <f>數據記錄!A38</f>
        <v>0</v>
      </c>
      <c r="B33" s="210">
        <f>數據記錄!B38</f>
        <v>0</v>
      </c>
      <c r="C33" s="211">
        <f>數據記錄!H38</f>
        <v>0</v>
      </c>
      <c r="D33" s="212">
        <f>數據記錄!C38</f>
        <v>0</v>
      </c>
      <c r="E33" s="213">
        <f>數據記錄!D38</f>
        <v>0</v>
      </c>
      <c r="F33" s="214">
        <f>IF(ISNUMBER(數據記錄!C38)=FALSE,0,IF(ISNUMBER(數據記錄!D38)=FALSE,0,IF(E33-D33&lt;=0,(TIMEVALUE("23:59")-D33)*24+(1/60)+E33*24,(E33-D33)*24)))</f>
        <v>0</v>
      </c>
      <c r="G33" s="215">
        <f>MAX(0,INT(數據記錄!I38))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Profile'!B41,0)),0)))-IF(數據記錄!T38="X",0.2*'EGSZ Country Profile'!D41)-IF(數據記錄!U38="x",0.4*'EGSZ Country Profile'!D41)-IF(數據記錄!V38="x",0.4*'EGSZ Country Profile'!D41))</f>
        <v>0</v>
      </c>
      <c r="J33" s="217">
        <f>IF((數據記錄!P38/數據記錄!$R$6+數據記錄!Q38)&gt;0,(數據記錄!P38/數據記錄!$R$6+數據記錄!Q38),'EGSZ Country Profile'!K41)</f>
        <v>0</v>
      </c>
      <c r="K33" s="218">
        <f>數據記錄!R38/數據記錄!$R$6+數據記錄!S38</f>
        <v>0</v>
      </c>
      <c r="L33" s="219">
        <f>數據記錄!W38/數據記錄!$R$6+數據記錄!X38</f>
        <v>0</v>
      </c>
      <c r="M33" s="220">
        <f t="shared" si="1"/>
        <v>0</v>
      </c>
      <c r="N33" s="221">
        <f>數據記錄!E38</f>
        <v>0</v>
      </c>
      <c r="O33" s="222">
        <f>數據記錄!G38</f>
        <v>0</v>
      </c>
    </row>
    <row r="34" spans="1:15" s="69" customFormat="1" ht="12.6" customHeight="1" x14ac:dyDescent="0.2">
      <c r="A34" s="209">
        <f>數據記錄!A39</f>
        <v>0</v>
      </c>
      <c r="B34" s="210">
        <f>數據記錄!B39</f>
        <v>0</v>
      </c>
      <c r="C34" s="211">
        <f>數據記錄!H39</f>
        <v>0</v>
      </c>
      <c r="D34" s="212">
        <f>數據記錄!C39</f>
        <v>0</v>
      </c>
      <c r="E34" s="213">
        <f>數據記錄!D39</f>
        <v>0</v>
      </c>
      <c r="F34" s="214">
        <f>IF(ISNUMBER(數據記錄!C39)=FALSE,0,IF(ISNUMBER(數據記錄!D39)=FALSE,0,IF(E34-D34&lt;=0,(TIMEVALUE("23:59")-D34)*24+(1/60)+E34*24,(E34-D34)*24)))</f>
        <v>0</v>
      </c>
      <c r="G34" s="215">
        <f>MAX(0,INT(數據記錄!I39))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Profile'!B42,0)),0)))-IF(數據記錄!T39="X",0.2*'EGSZ Country Profile'!D42)-IF(數據記錄!U39="x",0.4*'EGSZ Country Profile'!D42)-IF(數據記錄!V39="x",0.4*'EGSZ Country Profile'!D42))</f>
        <v>0</v>
      </c>
      <c r="J34" s="217">
        <f>IF((數據記錄!P39/數據記錄!$R$6+數據記錄!Q39)&gt;0,(數據記錄!P39/數據記錄!$R$6+數據記錄!Q39),'EGSZ Country Profile'!K42)</f>
        <v>0</v>
      </c>
      <c r="K34" s="218">
        <f>數據記錄!R39/數據記錄!$R$6+數據記錄!S39</f>
        <v>0</v>
      </c>
      <c r="L34" s="219">
        <f>數據記錄!W39/數據記錄!$R$6+數據記錄!X39</f>
        <v>0</v>
      </c>
      <c r="M34" s="220">
        <f t="shared" si="1"/>
        <v>0</v>
      </c>
      <c r="N34" s="221">
        <f>數據記錄!E39</f>
        <v>0</v>
      </c>
      <c r="O34" s="222">
        <f>數據記錄!G39</f>
        <v>0</v>
      </c>
    </row>
    <row r="35" spans="1:15" s="69" customFormat="1" ht="12.6" customHeight="1" x14ac:dyDescent="0.2">
      <c r="A35" s="209">
        <f>數據記錄!A40</f>
        <v>0</v>
      </c>
      <c r="B35" s="210">
        <f>數據記錄!B40</f>
        <v>0</v>
      </c>
      <c r="C35" s="211">
        <f>數據記錄!H40</f>
        <v>0</v>
      </c>
      <c r="D35" s="212">
        <f>數據記錄!C40</f>
        <v>0</v>
      </c>
      <c r="E35" s="213">
        <f>數據記錄!D40</f>
        <v>0</v>
      </c>
      <c r="F35" s="214">
        <f>IF(ISNUMBER(數據記錄!C40)=FALSE,0,IF(ISNUMBER(數據記錄!D40)=FALSE,0,IF(E35-D35&lt;=0,(TIMEVALUE("23:59")-D35)*24+(1/60)+E35*24,(E35-D35)*24)))</f>
        <v>0</v>
      </c>
      <c r="G35" s="215">
        <f>MAX(0,INT(數據記錄!I40))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Profile'!B43,0)),0)))-IF(數據記錄!T40="X",0.2*'EGSZ Country Profile'!D43)-IF(數據記錄!U40="x",0.4*'EGSZ Country Profile'!D43)-IF(數據記錄!V40="x",0.4*'EGSZ Country Profile'!D43))</f>
        <v>0</v>
      </c>
      <c r="J35" s="217">
        <f>IF((數據記錄!P40/數據記錄!$R$6+數據記錄!Q40)&gt;0,(數據記錄!P40/數據記錄!$R$6+數據記錄!Q40),'EGSZ Country Profile'!K43)</f>
        <v>0</v>
      </c>
      <c r="K35" s="218">
        <f>數據記錄!R40/數據記錄!$R$6+數據記錄!S40</f>
        <v>0</v>
      </c>
      <c r="L35" s="219">
        <f>數據記錄!W40/數據記錄!$R$6+數據記錄!X40</f>
        <v>0</v>
      </c>
      <c r="M35" s="220">
        <f t="shared" si="1"/>
        <v>0</v>
      </c>
      <c r="N35" s="221">
        <f>數據記錄!E40</f>
        <v>0</v>
      </c>
      <c r="O35" s="222">
        <f>數據記錄!G40</f>
        <v>0</v>
      </c>
    </row>
    <row r="36" spans="1:15" s="69" customFormat="1" ht="12.6" customHeight="1" x14ac:dyDescent="0.2">
      <c r="A36" s="209">
        <f>數據記錄!A41</f>
        <v>0</v>
      </c>
      <c r="B36" s="210">
        <f>數據記錄!B41</f>
        <v>0</v>
      </c>
      <c r="C36" s="211">
        <f>數據記錄!H41</f>
        <v>0</v>
      </c>
      <c r="D36" s="212">
        <f>數據記錄!C41</f>
        <v>0</v>
      </c>
      <c r="E36" s="213">
        <f>數據記錄!D41</f>
        <v>0</v>
      </c>
      <c r="F36" s="214">
        <f>IF(ISNUMBER(數據記錄!C41)=FALSE,0,IF(ISNUMBER(數據記錄!D41)=FALSE,0,IF(E36-D36&lt;=0,(TIMEVALUE("23:59")-D36)*24+(1/60)+E36*24,(E36-D36)*24)))</f>
        <v>0</v>
      </c>
      <c r="G36" s="215">
        <f>MAX(0,INT(數據記錄!I41))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Profile'!B44,0)),0)))-IF(數據記錄!T41="X",0.2*'EGSZ Country Profile'!D44)-IF(數據記錄!U41="x",0.4*'EGSZ Country Profile'!D44)-IF(數據記錄!V41="x",0.4*'EGSZ Country Profile'!D44))</f>
        <v>0</v>
      </c>
      <c r="J36" s="217">
        <f>IF((數據記錄!P41/數據記錄!$R$6+數據記錄!Q41)&gt;0,(數據記錄!P41/數據記錄!$R$6+數據記錄!Q41),'EGSZ Country Profile'!K44)</f>
        <v>0</v>
      </c>
      <c r="K36" s="218">
        <f>數據記錄!R41/數據記錄!$R$6+數據記錄!S41</f>
        <v>0</v>
      </c>
      <c r="L36" s="219">
        <f>數據記錄!W41/數據記錄!$R$6+數據記錄!X41</f>
        <v>0</v>
      </c>
      <c r="M36" s="220">
        <f t="shared" si="1"/>
        <v>0</v>
      </c>
      <c r="N36" s="221">
        <f>數據記錄!E41</f>
        <v>0</v>
      </c>
      <c r="O36" s="222">
        <f>數據記錄!G41</f>
        <v>0</v>
      </c>
    </row>
    <row r="37" spans="1:15" s="69" customFormat="1" ht="12.6" customHeight="1" x14ac:dyDescent="0.2">
      <c r="A37" s="209">
        <f>數據記錄!A42</f>
        <v>0</v>
      </c>
      <c r="B37" s="210">
        <f>數據記錄!B42</f>
        <v>0</v>
      </c>
      <c r="C37" s="211">
        <f>數據記錄!H42</f>
        <v>0</v>
      </c>
      <c r="D37" s="212">
        <f>數據記錄!C42</f>
        <v>0</v>
      </c>
      <c r="E37" s="213">
        <f>數據記錄!D42</f>
        <v>0</v>
      </c>
      <c r="F37" s="214">
        <f>IF(ISNUMBER(數據記錄!C42)=FALSE,0,IF(ISNUMBER(數據記錄!D42)=FALSE,0,IF(E37-D37&lt;=0,(TIMEVALUE("23:59")-D37)*24+(1/60)+E37*24,(E37-D37)*24)))</f>
        <v>0</v>
      </c>
      <c r="G37" s="215">
        <f>MAX(0,INT(數據記錄!I42))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Profile'!B45,0)),0)))-IF(數據記錄!T42="X",0.2*'EGSZ Country Profile'!D45)-IF(數據記錄!U42="x",0.4*'EGSZ Country Profile'!D45)-IF(數據記錄!V42="x",0.4*'EGSZ Country Profile'!D45))</f>
        <v>0</v>
      </c>
      <c r="J37" s="217">
        <f>IF((數據記錄!P42/數據記錄!$R$6+數據記錄!Q42)&gt;0,(數據記錄!P42/數據記錄!$R$6+數據記錄!Q42),'EGSZ Country Profile'!K45)</f>
        <v>0</v>
      </c>
      <c r="K37" s="218">
        <f>數據記錄!R42/數據記錄!$R$6+數據記錄!S42</f>
        <v>0</v>
      </c>
      <c r="L37" s="219">
        <f>數據記錄!W42/數據記錄!$R$6+數據記錄!X42</f>
        <v>0</v>
      </c>
      <c r="M37" s="220">
        <f t="shared" si="1"/>
        <v>0</v>
      </c>
      <c r="N37" s="221">
        <f>數據記錄!E42</f>
        <v>0</v>
      </c>
      <c r="O37" s="222">
        <f>數據記錄!G42</f>
        <v>0</v>
      </c>
    </row>
    <row r="38" spans="1:15" s="69" customFormat="1" ht="12.6" customHeight="1" x14ac:dyDescent="0.2">
      <c r="A38" s="209">
        <f>數據記錄!A43</f>
        <v>0</v>
      </c>
      <c r="B38" s="210">
        <f>數據記錄!B43</f>
        <v>0</v>
      </c>
      <c r="C38" s="211">
        <f>數據記錄!H43</f>
        <v>0</v>
      </c>
      <c r="D38" s="212">
        <f>數據記錄!C43</f>
        <v>0</v>
      </c>
      <c r="E38" s="213">
        <f>數據記錄!D43</f>
        <v>0</v>
      </c>
      <c r="F38" s="214">
        <f>IF(ISNUMBER(數據記錄!C43)=FALSE,0,IF(ISNUMBER(數據記錄!D43)=FALSE,0,IF(E38-D38&lt;=0,(TIMEVALUE("23:59")-D38)*24+(1/60)+E38*24,(E38-D38)*24)))</f>
        <v>0</v>
      </c>
      <c r="G38" s="215">
        <f>MAX(0,INT(數據記錄!I43))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Profile'!B46,0)),0)))-IF(數據記錄!T43="X",0.2*'EGSZ Country Profile'!D46)-IF(數據記錄!U43="x",0.4*'EGSZ Country Profile'!D46)-IF(數據記錄!V43="x",0.4*'EGSZ Country Profile'!D46))</f>
        <v>0</v>
      </c>
      <c r="J38" s="217">
        <f>IF((數據記錄!P43/數據記錄!$R$6+數據記錄!Q43)&gt;0,(數據記錄!P43/數據記錄!$R$6+數據記錄!Q43),'EGSZ Country Profile'!K46)</f>
        <v>0</v>
      </c>
      <c r="K38" s="218">
        <f>數據記錄!R43/數據記錄!$R$6+數據記錄!S43</f>
        <v>0</v>
      </c>
      <c r="L38" s="219">
        <f>數據記錄!W43/數據記錄!$R$6+數據記錄!X43</f>
        <v>0</v>
      </c>
      <c r="M38" s="220">
        <f t="shared" si="1"/>
        <v>0</v>
      </c>
      <c r="N38" s="221">
        <f>數據記錄!E43</f>
        <v>0</v>
      </c>
      <c r="O38" s="222">
        <f>數據記錄!G43</f>
        <v>0</v>
      </c>
    </row>
    <row r="39" spans="1:15" s="69" customFormat="1" ht="12.6" customHeight="1" x14ac:dyDescent="0.2">
      <c r="A39" s="209">
        <f>數據記錄!A44</f>
        <v>0</v>
      </c>
      <c r="B39" s="210">
        <f>數據記錄!B44</f>
        <v>0</v>
      </c>
      <c r="C39" s="211">
        <f>數據記錄!H44</f>
        <v>0</v>
      </c>
      <c r="D39" s="212">
        <f>數據記錄!C44</f>
        <v>0</v>
      </c>
      <c r="E39" s="213">
        <f>數據記錄!D44</f>
        <v>0</v>
      </c>
      <c r="F39" s="214">
        <f>IF(ISNUMBER(數據記錄!C44)=FALSE,0,IF(ISNUMBER(數據記錄!D44)=FALSE,0,IF(E39-D39&lt;=0,(TIMEVALUE("23:59")-D39)*24+(1/60)+E39*24,(E39-D39)*24)))</f>
        <v>0</v>
      </c>
      <c r="G39" s="215">
        <f>MAX(0,INT(數據記錄!I44))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Profile'!B47,0)),0)))-IF(數據記錄!T44="X",0.2*'EGSZ Country Profile'!D47)-IF(數據記錄!U44="x",0.4*'EGSZ Country Profile'!D47)-IF(數據記錄!V44="x",0.4*'EGSZ Country Profile'!D47))</f>
        <v>0</v>
      </c>
      <c r="J39" s="217">
        <f>IF((數據記錄!P44/數據記錄!$R$6+數據記錄!Q44)&gt;0,(數據記錄!P44/數據記錄!$R$6+數據記錄!Q44),'EGSZ Country Profile'!K47)</f>
        <v>0</v>
      </c>
      <c r="K39" s="218">
        <f>數據記錄!R44/數據記錄!$R$6+數據記錄!S44</f>
        <v>0</v>
      </c>
      <c r="L39" s="219">
        <f>數據記錄!W44/數據記錄!$R$6+數據記錄!X44</f>
        <v>0</v>
      </c>
      <c r="M39" s="220">
        <f t="shared" si="1"/>
        <v>0</v>
      </c>
      <c r="N39" s="221">
        <f>數據記錄!E44</f>
        <v>0</v>
      </c>
      <c r="O39" s="222">
        <f>數據記錄!G44</f>
        <v>0</v>
      </c>
    </row>
    <row r="40" spans="1:15" s="69" customFormat="1" ht="13.7" customHeight="1" thickBot="1" x14ac:dyDescent="0.25">
      <c r="A40" s="209">
        <f>數據記錄!A45</f>
        <v>0</v>
      </c>
      <c r="B40" s="210">
        <f>數據記錄!B45</f>
        <v>0</v>
      </c>
      <c r="C40" s="211">
        <f>數據記錄!H45</f>
        <v>0</v>
      </c>
      <c r="D40" s="212">
        <f>數據記錄!C45</f>
        <v>0</v>
      </c>
      <c r="E40" s="213">
        <f>數據記錄!D45</f>
        <v>0</v>
      </c>
      <c r="F40" s="214">
        <f>IF(ISNUMBER(數據記錄!C45)=FALSE,0,IF(ISNUMBER(數據記錄!D45)=FALSE,0,IF(E40-D40&lt;=0,(TIMEVALUE("23:59")-D40)*24+(1/60)+E40*24,(E40-D40)*24)))</f>
        <v>0</v>
      </c>
      <c r="G40" s="215">
        <f>MAX(0,INT(數據記錄!I45))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Profile'!B48,0)),0)))-IF(數據記錄!T45="X",0.2*'EGSZ Country Profile'!D48)-IF(數據記錄!U45="x",0.4*'EGSZ Country Profile'!D48)-IF(數據記錄!V45="x",0.4*'EGSZ Country Profile'!D48))</f>
        <v>0</v>
      </c>
      <c r="J40" s="217">
        <f>IF((數據記錄!P45/數據記錄!$R$6+數據記錄!Q45)&gt;0,(數據記錄!P45/數據記錄!$R$6+數據記錄!Q45),'EGSZ Country Profile'!K48)</f>
        <v>0</v>
      </c>
      <c r="K40" s="218">
        <f>數據記錄!R45/數據記錄!$R$6+數據記錄!S45</f>
        <v>0</v>
      </c>
      <c r="L40" s="219">
        <f>數據記錄!W45/數據記錄!$R$6+數據記錄!X45</f>
        <v>0</v>
      </c>
      <c r="M40" s="220">
        <f t="shared" si="1"/>
        <v>0</v>
      </c>
      <c r="N40" s="221">
        <f>數據記錄!E45</f>
        <v>0</v>
      </c>
      <c r="O40" s="223">
        <f>數據記錄!G45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606.79999999999995</v>
      </c>
      <c r="J41" s="228">
        <f t="shared" si="2"/>
        <v>1686.3406593406594</v>
      </c>
      <c r="K41" s="228">
        <f t="shared" si="2"/>
        <v>521.97802197802196</v>
      </c>
      <c r="L41" s="228">
        <f t="shared" si="2"/>
        <v>2950.9285714285711</v>
      </c>
      <c r="M41" s="229">
        <f t="shared" si="2"/>
        <v>5790.0472527472521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IF(數據記錄!R4=1,-H41,0)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5766.0472527472521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105</v>
      </c>
      <c r="H53" s="82"/>
      <c r="I53" s="167" t="s">
        <v>38</v>
      </c>
      <c r="M53" s="82" t="s">
        <v>30</v>
      </c>
    </row>
    <row r="54" spans="1:13" x14ac:dyDescent="0.2">
      <c r="A54" s="3" t="s">
        <v>104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Q62"/>
  <sheetViews>
    <sheetView showGridLines="0" workbookViewId="0">
      <selection activeCell="N12" sqref="N12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107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32</v>
      </c>
      <c r="C9" s="295">
        <f t="shared" ref="C9:C14" si="0">B9</f>
        <v>32</v>
      </c>
      <c r="D9" s="301">
        <v>48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112</v>
      </c>
      <c r="L9" s="291"/>
      <c r="M9" s="291" t="s">
        <v>13</v>
      </c>
      <c r="N9" s="300">
        <v>2</v>
      </c>
    </row>
    <row r="10" spans="1:14" ht="15.75" x14ac:dyDescent="0.25">
      <c r="A10" s="302" t="s">
        <v>106</v>
      </c>
      <c r="B10" s="301">
        <v>24</v>
      </c>
      <c r="C10" s="295">
        <f t="shared" ref="C10" si="1">B10</f>
        <v>24</v>
      </c>
      <c r="D10" s="301">
        <v>36</v>
      </c>
      <c r="E10" s="291"/>
      <c r="F10" s="291"/>
      <c r="G10" s="291"/>
      <c r="H10" s="291"/>
      <c r="J10" s="296" t="str">
        <f t="shared" ref="J10" si="2">A10</f>
        <v>Canton</v>
      </c>
      <c r="K10" s="300">
        <v>150</v>
      </c>
      <c r="L10" s="291"/>
      <c r="M10" s="291" t="s">
        <v>23</v>
      </c>
      <c r="N10" s="300">
        <v>3.8</v>
      </c>
    </row>
    <row r="11" spans="1:14" ht="15.75" x14ac:dyDescent="0.25">
      <c r="A11" s="302" t="s">
        <v>56</v>
      </c>
      <c r="B11" s="301">
        <v>28</v>
      </c>
      <c r="C11" s="295">
        <f t="shared" si="0"/>
        <v>28</v>
      </c>
      <c r="D11" s="301">
        <v>41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131</v>
      </c>
      <c r="L11" s="291"/>
      <c r="M11" s="291" t="s">
        <v>24</v>
      </c>
      <c r="N11" s="300">
        <v>3.8</v>
      </c>
    </row>
    <row r="12" spans="1:14" ht="15.75" x14ac:dyDescent="0.25">
      <c r="A12" s="302" t="s">
        <v>74</v>
      </c>
      <c r="B12" s="301">
        <v>49</v>
      </c>
      <c r="C12" s="295">
        <f t="shared" si="0"/>
        <v>49</v>
      </c>
      <c r="D12" s="301">
        <v>74</v>
      </c>
      <c r="E12" s="291"/>
      <c r="F12" s="291"/>
      <c r="G12" s="291"/>
      <c r="H12" s="291"/>
      <c r="J12" s="296" t="str">
        <f t="shared" si="3"/>
        <v>Hong -kong</v>
      </c>
      <c r="K12" s="300">
        <v>145</v>
      </c>
      <c r="L12" s="291"/>
      <c r="M12" s="291"/>
      <c r="N12" s="297"/>
    </row>
    <row r="13" spans="1:14" ht="15.75" x14ac:dyDescent="0.25">
      <c r="A13" s="302" t="s">
        <v>55</v>
      </c>
      <c r="B13" s="301">
        <v>20</v>
      </c>
      <c r="C13" s="295">
        <f t="shared" si="0"/>
        <v>20</v>
      </c>
      <c r="D13" s="301">
        <v>30</v>
      </c>
      <c r="E13" s="291"/>
      <c r="F13" s="291"/>
      <c r="G13" s="291"/>
      <c r="H13" s="291"/>
      <c r="J13" s="296" t="str">
        <f t="shared" si="3"/>
        <v>Peking</v>
      </c>
      <c r="K13" s="300">
        <v>185</v>
      </c>
      <c r="L13" s="291"/>
      <c r="M13" s="291"/>
      <c r="N13" s="297"/>
    </row>
    <row r="14" spans="1:14" ht="15.75" x14ac:dyDescent="0.25">
      <c r="A14" s="302" t="s">
        <v>73</v>
      </c>
      <c r="B14" s="301">
        <v>39</v>
      </c>
      <c r="C14" s="295">
        <f t="shared" si="0"/>
        <v>39</v>
      </c>
      <c r="D14" s="301">
        <v>58</v>
      </c>
      <c r="E14" s="291"/>
      <c r="J14" s="296" t="str">
        <f t="shared" si="3"/>
        <v>Shanghai</v>
      </c>
      <c r="K14" s="300">
        <v>217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IF(ISBLANK(數據記錄!J15)=FALSE,$B$9,IF(ISBLANK(數據記錄!K15)=FALSE,$B$10,IF(ISBLANK(數據記錄!L15)=FALSE,$B$11,IF(ISBLANK(數據記錄!M15)=FALSE,$B$12,IF(ISBLANK(數據記錄!N15)=FALSE,$B$13,IF(ISBLANK(數據記錄!O15)=FALSE,$B$14,0))))))</f>
        <v>20</v>
      </c>
      <c r="C18" s="291">
        <f>IF(ISBLANK(數據記錄!J15)=FALSE,C$9,IF(ISBLANK(數據記錄!K15)=FALSE,C$10,IF(ISBLANK(數據記錄!L15)=FALSE,C$11,IF(ISBLANK(數據記錄!M15)=FALSE,C$12,IF(ISBLANK(數據記錄!N15)=FALSE,C$13,IF(ISBLANK(數據記錄!O15)=FALSE,C$14,0))))))</f>
        <v>20</v>
      </c>
      <c r="D18" s="291">
        <f>IF(ISBLANK(數據記錄!J15)=FALSE,$D$9,IF(ISBLANK(數據記錄!K15)=FALSE,$D$10,IF(ISBLANK(數據記錄!L15)=FALSE,$D$11,IF(ISBLANK(數據記錄!M15)=FALSE,$D$12,IF(ISBLANK(數據記錄!N15)=FALSE,$D$13,IF(ISBLANK(數據記錄!O15)=FALSE,$D$14,0))))))</f>
        <v>30</v>
      </c>
      <c r="E18" s="291"/>
      <c r="J18" s="291"/>
      <c r="K18" s="291">
        <f>IF(數據記錄!J15="P",K$9,IF(數據記錄!K15="P",K$10,IF(數據記錄!L15="P",K$11,IF(數據記錄!M15="P",K$12,IF(數據記錄!N15="P",K$13,IF(數據記錄!O15="P",K$14,0))))))</f>
        <v>185</v>
      </c>
    </row>
    <row r="19" spans="1:14" ht="15.75" x14ac:dyDescent="0.25">
      <c r="A19" s="5">
        <f>A18+1</f>
        <v>2</v>
      </c>
      <c r="B19" s="291">
        <f>IF(ISBLANK(數據記錄!J16)=FALSE,$B$9,IF(ISBLANK(數據記錄!K16)=FALSE,$B$10,IF(ISBLANK(數據記錄!L16)=FALSE,$B$11,IF(ISBLANK(數據記錄!M16)=FALSE,$B$12,IF(ISBLANK(數據記錄!N16)=FALSE,$B$13,IF(ISBLANK(數據記錄!O16)=FALSE,$B$14,0))))))</f>
        <v>20</v>
      </c>
      <c r="C19" s="291">
        <f>IF(ISBLANK(數據記錄!J16)=FALSE,C$9,IF(ISBLANK(數據記錄!K16)=FALSE,C$10,IF(ISBLANK(數據記錄!L16)=FALSE,C$11,IF(ISBLANK(數據記錄!M16)=FALSE,C$12,IF(ISBLANK(數據記錄!N16)=FALSE,C$13,IF(ISBLANK(數據記錄!O16)=FALSE,C$14,0))))))</f>
        <v>20</v>
      </c>
      <c r="D19" s="291">
        <f>IF(ISBLANK(數據記錄!J16)=FALSE,$D$9,IF(ISBLANK(數據記錄!K16)=FALSE,$D$10,IF(ISBLANK(數據記錄!L16)=FALSE,$D$11,IF(ISBLANK(數據記錄!M16)=FALSE,$D$12,IF(ISBLANK(數據記錄!N16)=FALSE,$D$13,IF(ISBLANK(數據記錄!O16)=FALSE,$D$14,0))))))</f>
        <v>30</v>
      </c>
      <c r="E19" s="291"/>
      <c r="J19" s="291"/>
      <c r="K19" s="291">
        <f>IF(數據記錄!J16="P",K$9,IF(數據記錄!K16="P",K$10,IF(數據記錄!L16="P",K$11,IF(數據記錄!M16="P",K$12,IF(數據記錄!N16="P",K$13,IF(數據記錄!O16="P",K$14,0))))))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IF(ISBLANK(數據記錄!J17)=FALSE,$B$9,IF(ISBLANK(數據記錄!K17)=FALSE,$B$10,IF(ISBLANK(數據記錄!L17)=FALSE,$B$11,IF(ISBLANK(數據記錄!M17)=FALSE,$B$12,IF(ISBLANK(數據記錄!N17)=FALSE,$B$13,IF(ISBLANK(數據記錄!O17)=FALSE,$B$14,0))))))</f>
        <v>20</v>
      </c>
      <c r="C20" s="291">
        <f>IF(ISBLANK(數據記錄!J17)=FALSE,C$9,IF(ISBLANK(數據記錄!K17)=FALSE,C$10,IF(ISBLANK(數據記錄!L17)=FALSE,C$11,IF(ISBLANK(數據記錄!M17)=FALSE,C$12,IF(ISBLANK(數據記錄!N17)=FALSE,C$13,IF(ISBLANK(數據記錄!O17)=FALSE,C$14,0))))))</f>
        <v>20</v>
      </c>
      <c r="D20" s="291">
        <f>IF(ISBLANK(數據記錄!J17)=FALSE,$D$9,IF(ISBLANK(數據記錄!K17)=FALSE,$D$10,IF(ISBLANK(數據記錄!L17)=FALSE,$D$11,IF(ISBLANK(數據記錄!M17)=FALSE,$D$12,IF(ISBLANK(數據記錄!N17)=FALSE,$D$13,IF(ISBLANK(數據記錄!O17)=FALSE,$D$14,0))))))</f>
        <v>30</v>
      </c>
      <c r="E20" s="291"/>
      <c r="J20" s="291"/>
      <c r="K20" s="291">
        <f>IF(數據記錄!J17="P",K$9,IF(數據記錄!K17="P",K$10,IF(數據記錄!L17="P",K$11,IF(數據記錄!M17="P",K$12,IF(數據記錄!N17="P",K$13,IF(數據記錄!O17="P",K$14,0))))))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IF(ISBLANK(數據記錄!J18)=FALSE,$B$9,IF(ISBLANK(數據記錄!K18)=FALSE,$B$10,IF(ISBLANK(數據記錄!L18)=FALSE,$B$11,IF(ISBLANK(數據記錄!M18)=FALSE,$B$12,IF(ISBLANK(數據記錄!N18)=FALSE,$B$13,IF(ISBLANK(數據記錄!O18)=FALSE,$B$14,0))))))</f>
        <v>20</v>
      </c>
      <c r="C21" s="291">
        <f>IF(ISBLANK(數據記錄!J18)=FALSE,C$9,IF(ISBLANK(數據記錄!K18)=FALSE,C$10,IF(ISBLANK(數據記錄!L18)=FALSE,C$11,IF(ISBLANK(數據記錄!M18)=FALSE,C$12,IF(ISBLANK(數據記錄!N18)=FALSE,C$13,IF(ISBLANK(數據記錄!O18)=FALSE,C$14,0))))))</f>
        <v>20</v>
      </c>
      <c r="D21" s="291">
        <f>IF(ISBLANK(數據記錄!J18)=FALSE,$D$9,IF(ISBLANK(數據記錄!K18)=FALSE,$D$10,IF(ISBLANK(數據記錄!L18)=FALSE,$D$11,IF(ISBLANK(數據記錄!M18)=FALSE,$D$12,IF(ISBLANK(數據記錄!N18)=FALSE,$D$13,IF(ISBLANK(數據記錄!O18)=FALSE,$D$14,0))))))</f>
        <v>30</v>
      </c>
      <c r="E21" s="291"/>
      <c r="J21" s="291"/>
      <c r="K21" s="291">
        <f>IF(數據記錄!J18="P",K$9,IF(數據記錄!K18="P",K$10,IF(數據記錄!L18="P",K$11,IF(數據記錄!M18="P",K$12,IF(數據記錄!N18="P",K$13,IF(數據記錄!O18="P",K$14,0))))))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IF(ISBLANK(數據記錄!J19)=FALSE,$B$9,IF(ISBLANK(數據記錄!K19)=FALSE,$B$10,IF(ISBLANK(數據記錄!L19)=FALSE,$B$11,IF(ISBLANK(數據記錄!M19)=FALSE,$B$12,IF(ISBLANK(數據記錄!N19)=FALSE,$B$13,IF(ISBLANK(數據記錄!O19)=FALSE,$B$14,0))))))</f>
        <v>0</v>
      </c>
      <c r="C22" s="291">
        <f>IF(ISBLANK(數據記錄!J19)=FALSE,C$9,IF(ISBLANK(數據記錄!K19)=FALSE,C$10,IF(ISBLANK(數據記錄!L19)=FALSE,C$11,IF(ISBLANK(數據記錄!M19)=FALSE,C$12,IF(ISBLANK(數據記錄!N19)=FALSE,C$13,IF(ISBLANK(數據記錄!O19)=FALSE,C$14,0))))))</f>
        <v>0</v>
      </c>
      <c r="D22" s="291">
        <f>IF(ISBLANK(數據記錄!J19)=FALSE,$D$9,IF(ISBLANK(數據記錄!K19)=FALSE,$D$10,IF(ISBLANK(數據記錄!L19)=FALSE,$D$11,IF(ISBLANK(數據記錄!M19)=FALSE,$D$12,IF(ISBLANK(數據記錄!N19)=FALSE,$D$13,IF(ISBLANK(數據記錄!O19)=FALSE,$D$14,0))))))</f>
        <v>0</v>
      </c>
      <c r="E22" s="291"/>
      <c r="J22" s="291"/>
      <c r="K22" s="291">
        <f>IF(數據記錄!J19="P",K$9,IF(數據記錄!K19="P",K$10,IF(數據記錄!L19="P",K$11,IF(數據記錄!M19="P",K$12,IF(數據記錄!N19="P",K$13,IF(數據記錄!O19="P",K$14,0))))))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IF(ISBLANK(數據記錄!J20)=FALSE,$B$9,IF(ISBLANK(數據記錄!K20)=FALSE,$B$10,IF(ISBLANK(數據記錄!L20)=FALSE,$B$11,IF(ISBLANK(數據記錄!M20)=FALSE,$B$12,IF(ISBLANK(數據記錄!N20)=FALSE,$B$13,IF(ISBLANK(數據記錄!O20)=FALSE,$B$14,0))))))</f>
        <v>39</v>
      </c>
      <c r="C23" s="291">
        <f>IF(ISBLANK(數據記錄!J20)=FALSE,C$9,IF(ISBLANK(數據記錄!K20)=FALSE,C$10,IF(ISBLANK(數據記錄!L20)=FALSE,C$11,IF(ISBLANK(數據記錄!M20)=FALSE,C$12,IF(ISBLANK(數據記錄!N20)=FALSE,C$13,IF(ISBLANK(數據記錄!O20)=FALSE,C$14,0))))))</f>
        <v>39</v>
      </c>
      <c r="D23" s="291">
        <f>IF(ISBLANK(數據記錄!J20)=FALSE,$D$9,IF(ISBLANK(數據記錄!K20)=FALSE,$D$10,IF(ISBLANK(數據記錄!L20)=FALSE,$D$11,IF(ISBLANK(數據記錄!M20)=FALSE,$D$12,IF(ISBLANK(數據記錄!N20)=FALSE,$D$13,IF(ISBLANK(數據記錄!O20)=FALSE,$D$14,0))))))</f>
        <v>58</v>
      </c>
      <c r="E23" s="291"/>
      <c r="J23" s="291"/>
      <c r="K23" s="291">
        <f>IF(數據記錄!J20="P",K$9,IF(數據記錄!K20="P",K$10,IF(數據記錄!L20="P",K$11,IF(數據記錄!M20="P",K$12,IF(數據記錄!N20="P",K$13,IF(數據記錄!O20="P",K$14,0))))))</f>
        <v>217</v>
      </c>
    </row>
    <row r="24" spans="1:14" ht="15.75" x14ac:dyDescent="0.25">
      <c r="A24" s="5">
        <f t="shared" si="4"/>
        <v>7</v>
      </c>
      <c r="B24" s="291">
        <f>IF(ISBLANK(數據記錄!J21)=FALSE,$B$9,IF(ISBLANK(數據記錄!K21)=FALSE,$B$10,IF(ISBLANK(數據記錄!L21)=FALSE,$B$11,IF(ISBLANK(數據記錄!M21)=FALSE,$B$12,IF(ISBLANK(數據記錄!N21)=FALSE,$B$13,IF(ISBLANK(數據記錄!O21)=FALSE,$B$14,0))))))</f>
        <v>39</v>
      </c>
      <c r="C24" s="291">
        <f>IF(ISBLANK(數據記錄!J21)=FALSE,C$9,IF(ISBLANK(數據記錄!K21)=FALSE,C$10,IF(ISBLANK(數據記錄!L21)=FALSE,C$11,IF(ISBLANK(數據記錄!M21)=FALSE,C$12,IF(ISBLANK(數據記錄!N21)=FALSE,C$13,IF(ISBLANK(數據記錄!O21)=FALSE,C$14,0))))))</f>
        <v>39</v>
      </c>
      <c r="D24" s="291">
        <f>IF(ISBLANK(數據記錄!J21)=FALSE,$D$9,IF(ISBLANK(數據記錄!K21)=FALSE,$D$10,IF(ISBLANK(數據記錄!L21)=FALSE,$D$11,IF(ISBLANK(數據記錄!M21)=FALSE,$D$12,IF(ISBLANK(數據記錄!N21)=FALSE,$D$13,IF(ISBLANK(數據記錄!O21)=FALSE,$D$14,0))))))</f>
        <v>58</v>
      </c>
      <c r="E24" s="291"/>
      <c r="J24" s="291"/>
      <c r="K24" s="291">
        <f>IF(數據記錄!J21="P",K$9,IF(數據記錄!K21="P",K$10,IF(數據記錄!L21="P",K$11,IF(數據記錄!M21="P",K$12,IF(數據記錄!N21="P",K$13,IF(數據記錄!O21="P",K$14,0))))))</f>
        <v>0</v>
      </c>
    </row>
    <row r="25" spans="1:14" ht="15.75" x14ac:dyDescent="0.25">
      <c r="A25" s="5">
        <f t="shared" si="4"/>
        <v>8</v>
      </c>
      <c r="B25" s="291">
        <f>IF(ISBLANK(數據記錄!J22)=FALSE,$B$9,IF(ISBLANK(數據記錄!K22)=FALSE,$B$10,IF(ISBLANK(數據記錄!L22)=FALSE,$B$11,IF(ISBLANK(數據記錄!M22)=FALSE,$B$12,IF(ISBLANK(數據記錄!N22)=FALSE,$B$13,IF(ISBLANK(數據記錄!O22)=FALSE,$B$14,0))))))</f>
        <v>39</v>
      </c>
      <c r="C25" s="291">
        <f>IF(ISBLANK(數據記錄!J22)=FALSE,C$9,IF(ISBLANK(數據記錄!K22)=FALSE,C$10,IF(ISBLANK(數據記錄!L22)=FALSE,C$11,IF(ISBLANK(數據記錄!M22)=FALSE,C$12,IF(ISBLANK(數據記錄!N22)=FALSE,C$13,IF(ISBLANK(數據記錄!O22)=FALSE,C$14,0))))))</f>
        <v>39</v>
      </c>
      <c r="D25" s="291">
        <f>IF(ISBLANK(數據記錄!J22)=FALSE,$D$9,IF(ISBLANK(數據記錄!K22)=FALSE,$D$10,IF(ISBLANK(數據記錄!L22)=FALSE,$D$11,IF(ISBLANK(數據記錄!M22)=FALSE,$D$12,IF(ISBLANK(數據記錄!N22)=FALSE,$D$13,IF(ISBLANK(數據記錄!O22)=FALSE,$D$14,0))))))</f>
        <v>58</v>
      </c>
      <c r="E25" s="291"/>
      <c r="J25" s="291"/>
      <c r="K25" s="291">
        <f>IF(數據記錄!J22="P",K$9,IF(數據記錄!K22="P",K$10,IF(數據記錄!L22="P",K$11,IF(數據記錄!M22="P",K$12,IF(數據記錄!N22="P",K$13,IF(數據記錄!O22="P",K$14,0))))))</f>
        <v>0</v>
      </c>
    </row>
    <row r="26" spans="1:14" ht="15.75" x14ac:dyDescent="0.25">
      <c r="A26" s="5">
        <f t="shared" si="4"/>
        <v>9</v>
      </c>
      <c r="B26" s="291">
        <f>IF(ISBLANK(數據記錄!J23)=FALSE,$B$9,IF(ISBLANK(數據記錄!K23)=FALSE,$B$10,IF(ISBLANK(數據記錄!L23)=FALSE,$B$11,IF(ISBLANK(數據記錄!M23)=FALSE,$B$12,IF(ISBLANK(數據記錄!N23)=FALSE,$B$13,IF(ISBLANK(數據記錄!O23)=FALSE,$B$14,0))))))</f>
        <v>39</v>
      </c>
      <c r="C26" s="291">
        <f>IF(ISBLANK(數據記錄!J23)=FALSE,C$9,IF(ISBLANK(數據記錄!K23)=FALSE,C$10,IF(ISBLANK(數據記錄!L23)=FALSE,C$11,IF(ISBLANK(數據記錄!M23)=FALSE,C$12,IF(ISBLANK(數據記錄!N23)=FALSE,C$13,IF(ISBLANK(數據記錄!O23)=FALSE,C$14,0))))))</f>
        <v>39</v>
      </c>
      <c r="D26" s="291">
        <f>IF(ISBLANK(數據記錄!J23)=FALSE,$D$9,IF(ISBLANK(數據記錄!K23)=FALSE,$D$10,IF(ISBLANK(數據記錄!L23)=FALSE,$D$11,IF(ISBLANK(數據記錄!M23)=FALSE,$D$12,IF(ISBLANK(數據記錄!N23)=FALSE,$D$13,IF(ISBLANK(數據記錄!O23)=FALSE,$D$14,0))))))</f>
        <v>58</v>
      </c>
      <c r="E26" s="291"/>
      <c r="J26" s="291"/>
      <c r="K26" s="291">
        <f>IF(數據記錄!J23="P",K$9,IF(數據記錄!K23="P",K$10,IF(數據記錄!L23="P",K$11,IF(數據記錄!M23="P",K$12,IF(數據記錄!N23="P",K$13,IF(數據記錄!O23="P",K$14,0))))))</f>
        <v>0</v>
      </c>
    </row>
    <row r="27" spans="1:14" ht="15.75" x14ac:dyDescent="0.25">
      <c r="A27" s="5">
        <f t="shared" si="4"/>
        <v>10</v>
      </c>
      <c r="B27" s="291">
        <f>IF(ISBLANK(數據記錄!J24)=FALSE,$B$9,IF(ISBLANK(數據記錄!K24)=FALSE,$B$10,IF(ISBLANK(數據記錄!L24)=FALSE,$B$11,IF(ISBLANK(數據記錄!M24)=FALSE,$B$12,IF(ISBLANK(數據記錄!N24)=FALSE,$B$13,IF(ISBLANK(數據記錄!O24)=FALSE,$B$14,0))))))</f>
        <v>39</v>
      </c>
      <c r="C27" s="291">
        <f>IF(ISBLANK(數據記錄!J24)=FALSE,C$9,IF(ISBLANK(數據記錄!K24)=FALSE,C$10,IF(ISBLANK(數據記錄!L24)=FALSE,C$11,IF(ISBLANK(數據記錄!M24)=FALSE,C$12,IF(ISBLANK(數據記錄!N24)=FALSE,C$13,IF(ISBLANK(數據記錄!O24)=FALSE,C$14,0))))))</f>
        <v>39</v>
      </c>
      <c r="D27" s="291">
        <f>IF(ISBLANK(數據記錄!J24)=FALSE,$D$9,IF(ISBLANK(數據記錄!K24)=FALSE,$D$10,IF(ISBLANK(數據記錄!L24)=FALSE,$D$11,IF(ISBLANK(數據記錄!M24)=FALSE,$D$12,IF(ISBLANK(數據記錄!N24)=FALSE,$D$13,IF(ISBLANK(數據記錄!O24)=FALSE,$D$14,0))))))</f>
        <v>58</v>
      </c>
      <c r="E27" s="291"/>
      <c r="J27" s="291"/>
      <c r="K27" s="291">
        <f>IF(數據記錄!J24="P",K$9,IF(數據記錄!K24="P",K$10,IF(數據記錄!L24="P",K$11,IF(數據記錄!M24="P",K$12,IF(數據記錄!N24="P",K$13,IF(數據記錄!O24="P",K$14,0))))))</f>
        <v>0</v>
      </c>
    </row>
    <row r="28" spans="1:14" ht="15.75" x14ac:dyDescent="0.25">
      <c r="A28" s="5">
        <f t="shared" si="4"/>
        <v>11</v>
      </c>
      <c r="B28" s="291">
        <f>IF(ISBLANK(數據記錄!J25)=FALSE,$B$9,IF(ISBLANK(數據記錄!K25)=FALSE,$B$10,IF(ISBLANK(數據記錄!L25)=FALSE,$B$11,IF(ISBLANK(數據記錄!M25)=FALSE,$B$12,IF(ISBLANK(數據記錄!N25)=FALSE,$B$13,IF(ISBLANK(數據記錄!O25)=FALSE,$B$14,0))))))</f>
        <v>49</v>
      </c>
      <c r="C28" s="291">
        <f>IF(ISBLANK(數據記錄!J25)=FALSE,C$9,IF(ISBLANK(數據記錄!K25)=FALSE,C$10,IF(ISBLANK(數據記錄!L25)=FALSE,C$11,IF(ISBLANK(數據記錄!M25)=FALSE,C$12,IF(ISBLANK(數據記錄!N25)=FALSE,C$13,IF(ISBLANK(數據記錄!O25)=FALSE,C$14,0))))))</f>
        <v>49</v>
      </c>
      <c r="D28" s="291">
        <f>IF(ISBLANK(數據記錄!J25)=FALSE,$D$9,IF(ISBLANK(數據記錄!K25)=FALSE,$D$10,IF(ISBLANK(數據記錄!L25)=FALSE,$D$11,IF(ISBLANK(數據記錄!M25)=FALSE,$D$12,IF(ISBLANK(數據記錄!N25)=FALSE,$D$13,IF(ISBLANK(數據記錄!O25)=FALSE,$D$14,0))))))</f>
        <v>74</v>
      </c>
      <c r="E28" s="291"/>
      <c r="J28" s="291"/>
      <c r="K28" s="291">
        <f>IF(數據記錄!J25="P",K$9,IF(數據記錄!K25="P",K$10,IF(數據記錄!L25="P",K$11,IF(數據記錄!M25="P",K$12,IF(數據記錄!N25="P",K$13,IF(數據記錄!O25="P",K$14,0))))))</f>
        <v>0</v>
      </c>
    </row>
    <row r="29" spans="1:14" ht="15.75" x14ac:dyDescent="0.25">
      <c r="A29" s="5">
        <f t="shared" si="4"/>
        <v>12</v>
      </c>
      <c r="B29" s="291">
        <f>IF(ISBLANK(數據記錄!J26)=FALSE,$B$9,IF(ISBLANK(數據記錄!K26)=FALSE,$B$10,IF(ISBLANK(數據記錄!L26)=FALSE,$B$11,IF(ISBLANK(數據記錄!M26)=FALSE,$B$12,IF(ISBLANK(數據記錄!N26)=FALSE,$B$13,IF(ISBLANK(數據記錄!O26)=FALSE,$B$14,0))))))</f>
        <v>49</v>
      </c>
      <c r="C29" s="291">
        <f>IF(ISBLANK(數據記錄!J26)=FALSE,C$9,IF(ISBLANK(數據記錄!K26)=FALSE,C$10,IF(ISBLANK(數據記錄!L26)=FALSE,C$11,IF(ISBLANK(數據記錄!M26)=FALSE,C$12,IF(ISBLANK(數據記錄!N26)=FALSE,C$13,IF(ISBLANK(數據記錄!O26)=FALSE,C$14,0))))))</f>
        <v>49</v>
      </c>
      <c r="D29" s="291">
        <f>IF(ISBLANK(數據記錄!J26)=FALSE,$D$9,IF(ISBLANK(數據記錄!K26)=FALSE,$D$10,IF(ISBLANK(數據記錄!L26)=FALSE,$D$11,IF(ISBLANK(數據記錄!M26)=FALSE,$D$12,IF(ISBLANK(數據記錄!N26)=FALSE,$D$13,IF(ISBLANK(數據記錄!O26)=FALSE,$D$14,0))))))</f>
        <v>74</v>
      </c>
      <c r="E29" s="291"/>
      <c r="J29" s="291"/>
      <c r="K29" s="291">
        <f>IF(數據記錄!J26="P",K$9,IF(數據記錄!K26="P",K$10,IF(數據記錄!L26="P",K$11,IF(數據記錄!M26="P",K$12,IF(數據記錄!N26="P",K$13,IF(數據記錄!O26="P",K$14,0))))))</f>
        <v>0</v>
      </c>
    </row>
    <row r="30" spans="1:14" ht="15.75" x14ac:dyDescent="0.25">
      <c r="A30" s="5">
        <f t="shared" si="4"/>
        <v>13</v>
      </c>
      <c r="B30" s="291">
        <f>IF(ISBLANK(數據記錄!J27)=FALSE,$B$9,IF(ISBLANK(數據記錄!K27)=FALSE,$B$10,IF(ISBLANK(數據記錄!L27)=FALSE,$B$11,IF(ISBLANK(數據記錄!M27)=FALSE,$B$12,IF(ISBLANK(數據記錄!N27)=FALSE,$B$13,IF(ISBLANK(數據記錄!O27)=FALSE,$B$14,0))))))</f>
        <v>49</v>
      </c>
      <c r="C30" s="291">
        <f>IF(ISBLANK(數據記錄!J27)=FALSE,C$9,IF(ISBLANK(數據記錄!K27)=FALSE,C$10,IF(ISBLANK(數據記錄!L27)=FALSE,C$11,IF(ISBLANK(數據記錄!M27)=FALSE,C$12,IF(ISBLANK(數據記錄!N27)=FALSE,C$13,IF(ISBLANK(數據記錄!O27)=FALSE,C$14,0))))))</f>
        <v>49</v>
      </c>
      <c r="D30" s="291">
        <f>IF(ISBLANK(數據記錄!J27)=FALSE,$D$9,IF(ISBLANK(數據記錄!K27)=FALSE,$D$10,IF(ISBLANK(數據記錄!L27)=FALSE,$D$11,IF(ISBLANK(數據記錄!M27)=FALSE,$D$12,IF(ISBLANK(數據記錄!N27)=FALSE,$D$13,IF(ISBLANK(數據記錄!O27)=FALSE,$D$14,0))))))</f>
        <v>74</v>
      </c>
      <c r="E30" s="291"/>
      <c r="J30" s="291"/>
      <c r="K30" s="291">
        <f>IF(數據記錄!J27="P",K$9,IF(數據記錄!K27="P",K$10,IF(數據記錄!L27="P",K$11,IF(數據記錄!M27="P",K$12,IF(數據記錄!N27="P",K$13,IF(數據記錄!O27="P",K$14,0))))))</f>
        <v>0</v>
      </c>
    </row>
    <row r="31" spans="1:14" ht="15.75" x14ac:dyDescent="0.25">
      <c r="A31" s="5">
        <f t="shared" si="4"/>
        <v>14</v>
      </c>
      <c r="B31" s="291">
        <f>IF(ISBLANK(數據記錄!J28)=FALSE,$B$9,IF(ISBLANK(數據記錄!K28)=FALSE,$B$10,IF(ISBLANK(數據記錄!L28)=FALSE,$B$11,IF(ISBLANK(數據記錄!M28)=FALSE,$B$12,IF(ISBLANK(數據記錄!N28)=FALSE,$B$13,IF(ISBLANK(數據記錄!O28)=FALSE,$B$14,0))))))</f>
        <v>49</v>
      </c>
      <c r="C31" s="291">
        <f>IF(ISBLANK(數據記錄!J28)=FALSE,C$9,IF(ISBLANK(數據記錄!K28)=FALSE,C$10,IF(ISBLANK(數據記錄!L28)=FALSE,C$11,IF(ISBLANK(數據記錄!M28)=FALSE,C$12,IF(ISBLANK(數據記錄!N28)=FALSE,C$13,IF(ISBLANK(數據記錄!O28)=FALSE,C$14,0))))))</f>
        <v>49</v>
      </c>
      <c r="D31" s="291">
        <f>IF(ISBLANK(數據記錄!J28)=FALSE,$D$9,IF(ISBLANK(數據記錄!K28)=FALSE,$D$10,IF(ISBLANK(數據記錄!L28)=FALSE,$D$11,IF(ISBLANK(數據記錄!M28)=FALSE,$D$12,IF(ISBLANK(數據記錄!N28)=FALSE,$D$13,IF(ISBLANK(數據記錄!O28)=FALSE,$D$14,0))))))</f>
        <v>74</v>
      </c>
      <c r="E31" s="291"/>
      <c r="J31" s="291"/>
      <c r="K31" s="291">
        <f>IF(數據記錄!J28="P",K$9,IF(數據記錄!K28="P",K$10,IF(數據記錄!L28="P",K$11,IF(數據記錄!M28="P",K$12,IF(數據記錄!N28="P",K$13,IF(數據記錄!O28="P",K$14,0))))))</f>
        <v>0</v>
      </c>
    </row>
    <row r="32" spans="1:14" ht="15.75" x14ac:dyDescent="0.25">
      <c r="A32" s="5">
        <f t="shared" si="4"/>
        <v>15</v>
      </c>
      <c r="B32" s="291">
        <f>IF(ISBLANK(數據記錄!J29)=FALSE,$B$9,IF(ISBLANK(數據記錄!K29)=FALSE,$B$10,IF(ISBLANK(數據記錄!L29)=FALSE,$B$11,IF(ISBLANK(數據記錄!M29)=FALSE,$B$12,IF(ISBLANK(數據記錄!N29)=FALSE,$B$13,IF(ISBLANK(數據記錄!O29)=FALSE,$B$14,0))))))</f>
        <v>0</v>
      </c>
      <c r="C32" s="291">
        <f>IF(ISBLANK(數據記錄!J29)=FALSE,C$9,IF(ISBLANK(數據記錄!K29)=FALSE,C$10,IF(ISBLANK(數據記錄!L29)=FALSE,C$11,IF(ISBLANK(數據記錄!M29)=FALSE,C$12,IF(ISBLANK(數據記錄!N29)=FALSE,C$13,IF(ISBLANK(數據記錄!O29)=FALSE,C$14,0))))))</f>
        <v>0</v>
      </c>
      <c r="D32" s="291">
        <f>IF(ISBLANK(數據記錄!J29)=FALSE,$D$9,IF(ISBLANK(數據記錄!K29)=FALSE,$D$10,IF(ISBLANK(數據記錄!L29)=FALSE,$D$11,IF(ISBLANK(數據記錄!M29)=FALSE,$D$12,IF(ISBLANK(數據記錄!N29)=FALSE,$D$13,IF(ISBLANK(數據記錄!O29)=FALSE,$D$14,0))))))</f>
        <v>0</v>
      </c>
      <c r="E32" s="291"/>
      <c r="J32" s="291"/>
      <c r="K32" s="291">
        <f>IF(數據記錄!J29="P",K$9,IF(數據記錄!K29="P",K$10,IF(數據記錄!L29="P",K$11,IF(數據記錄!M29="P",K$12,IF(數據記錄!N29="P",K$13,IF(數據記錄!O29="P",K$14,0))))))</f>
        <v>0</v>
      </c>
    </row>
    <row r="33" spans="1:11" ht="15.75" x14ac:dyDescent="0.25">
      <c r="A33" s="5">
        <f t="shared" si="4"/>
        <v>16</v>
      </c>
      <c r="B33" s="291">
        <f>IF(ISBLANK(數據記錄!J30)=FALSE,$B$9,IF(ISBLANK(數據記錄!K30)=FALSE,$B$10,IF(ISBLANK(數據記錄!L30)=FALSE,$B$11,IF(ISBLANK(數據記錄!M30)=FALSE,$B$12,IF(ISBLANK(數據記錄!N30)=FALSE,$B$13,IF(ISBLANK(數據記錄!O30)=FALSE,$B$14,0))))))</f>
        <v>0</v>
      </c>
      <c r="C33" s="291">
        <f>IF(ISBLANK(數據記錄!J30)=FALSE,C$9,IF(ISBLANK(數據記錄!K30)=FALSE,C$10,IF(ISBLANK(數據記錄!L30)=FALSE,C$11,IF(ISBLANK(數據記錄!M30)=FALSE,C$12,IF(ISBLANK(數據記錄!N30)=FALSE,C$13,IF(ISBLANK(數據記錄!O30)=FALSE,C$14,0))))))</f>
        <v>0</v>
      </c>
      <c r="D33" s="291">
        <f>IF(ISBLANK(數據記錄!J30)=FALSE,$D$9,IF(ISBLANK(數據記錄!K30)=FALSE,$D$10,IF(ISBLANK(數據記錄!L30)=FALSE,$D$11,IF(ISBLANK(數據記錄!M30)=FALSE,$D$12,IF(ISBLANK(數據記錄!N30)=FALSE,$D$13,IF(ISBLANK(數據記錄!O30)=FALSE,$D$14,0))))))</f>
        <v>0</v>
      </c>
      <c r="E33" s="291"/>
      <c r="J33" s="291"/>
      <c r="K33" s="291">
        <f>IF(數據記錄!J30="P",K$9,IF(數據記錄!K30="P",K$10,IF(數據記錄!L30="P",K$11,IF(數據記錄!M30="P",K$12,IF(數據記錄!N30="P",K$13,IF(數據記錄!O30="P",K$14,0))))))</f>
        <v>0</v>
      </c>
    </row>
    <row r="34" spans="1:11" ht="15.75" x14ac:dyDescent="0.25">
      <c r="A34" s="5">
        <f t="shared" si="4"/>
        <v>17</v>
      </c>
      <c r="B34" s="291">
        <f>IF(ISBLANK(數據記錄!J31)=FALSE,$B$9,IF(ISBLANK(數據記錄!K31)=FALSE,$B$10,IF(ISBLANK(數據記錄!L31)=FALSE,$B$11,IF(ISBLANK(數據記錄!M31)=FALSE,$B$12,IF(ISBLANK(數據記錄!N31)=FALSE,$B$13,IF(ISBLANK(數據記錄!O31)=FALSE,$B$14,0))))))</f>
        <v>0</v>
      </c>
      <c r="C34" s="291">
        <f>IF(ISBLANK(數據記錄!J31)=FALSE,C$9,IF(ISBLANK(數據記錄!K31)=FALSE,C$10,IF(ISBLANK(數據記錄!L31)=FALSE,C$11,IF(ISBLANK(數據記錄!M31)=FALSE,C$12,IF(ISBLANK(數據記錄!N31)=FALSE,C$13,IF(ISBLANK(數據記錄!O31)=FALSE,C$14,0))))))</f>
        <v>0</v>
      </c>
      <c r="D34" s="291">
        <f>IF(ISBLANK(數據記錄!J31)=FALSE,$D$9,IF(ISBLANK(數據記錄!K31)=FALSE,$D$10,IF(ISBLANK(數據記錄!L31)=FALSE,$D$11,IF(ISBLANK(數據記錄!M31)=FALSE,$D$12,IF(ISBLANK(數據記錄!N31)=FALSE,$D$13,IF(ISBLANK(數據記錄!O31)=FALSE,$D$14,0))))))</f>
        <v>0</v>
      </c>
      <c r="E34" s="291"/>
      <c r="J34" s="291"/>
      <c r="K34" s="291">
        <f>IF(數據記錄!J31="P",K$9,IF(數據記錄!K31="P",K$10,IF(數據記錄!L31="P",K$11,IF(數據記錄!M31="P",K$12,IF(數據記錄!N31="P",K$13,IF(數據記錄!O31="P",K$14,0))))))</f>
        <v>0</v>
      </c>
    </row>
    <row r="35" spans="1:11" ht="15.75" x14ac:dyDescent="0.25">
      <c r="A35" s="5">
        <f t="shared" si="4"/>
        <v>18</v>
      </c>
      <c r="B35" s="291">
        <f>IF(ISBLANK(數據記錄!J32)=FALSE,$B$9,IF(ISBLANK(數據記錄!K32)=FALSE,$B$10,IF(ISBLANK(數據記錄!L32)=FALSE,$B$11,IF(ISBLANK(數據記錄!M32)=FALSE,$B$12,IF(ISBLANK(數據記錄!N32)=FALSE,$B$13,IF(ISBLANK(數據記錄!O32)=FALSE,$B$14,0))))))</f>
        <v>0</v>
      </c>
      <c r="C35" s="291">
        <f>IF(ISBLANK(數據記錄!J32)=FALSE,C$9,IF(ISBLANK(數據記錄!K32)=FALSE,C$10,IF(ISBLANK(數據記錄!L32)=FALSE,C$11,IF(ISBLANK(數據記錄!M32)=FALSE,C$12,IF(ISBLANK(數據記錄!N32)=FALSE,C$13,IF(ISBLANK(數據記錄!O32)=FALSE,C$14,0))))))</f>
        <v>0</v>
      </c>
      <c r="D35" s="291">
        <f>IF(ISBLANK(數據記錄!J32)=FALSE,$D$9,IF(ISBLANK(數據記錄!K32)=FALSE,$D$10,IF(ISBLANK(數據記錄!L32)=FALSE,$D$11,IF(ISBLANK(數據記錄!M32)=FALSE,$D$12,IF(ISBLANK(數據記錄!N32)=FALSE,$D$13,IF(ISBLANK(數據記錄!O32)=FALSE,$D$14,0))))))</f>
        <v>0</v>
      </c>
      <c r="E35" s="291"/>
      <c r="J35" s="291"/>
      <c r="K35" s="291">
        <f>IF(數據記錄!J32="P",K$9,IF(數據記錄!K32="P",K$10,IF(數據記錄!L32="P",K$11,IF(數據記錄!M32="P",K$12,IF(數據記錄!N32="P",K$13,IF(數據記錄!O32="P",K$14,0))))))</f>
        <v>0</v>
      </c>
    </row>
    <row r="36" spans="1:11" ht="15.75" x14ac:dyDescent="0.25">
      <c r="A36" s="5">
        <f t="shared" si="4"/>
        <v>19</v>
      </c>
      <c r="B36" s="291">
        <f>IF(ISBLANK(數據記錄!J33)=FALSE,$B$9,IF(ISBLANK(數據記錄!K33)=FALSE,$B$10,IF(ISBLANK(數據記錄!L33)=FALSE,$B$11,IF(ISBLANK(數據記錄!M33)=FALSE,$B$12,IF(ISBLANK(數據記錄!N33)=FALSE,$B$13,IF(ISBLANK(數據記錄!O33)=FALSE,$B$14,0))))))</f>
        <v>0</v>
      </c>
      <c r="C36" s="291">
        <f>IF(ISBLANK(數據記錄!J33)=FALSE,C$9,IF(ISBLANK(數據記錄!K33)=FALSE,C$10,IF(ISBLANK(數據記錄!L33)=FALSE,C$11,IF(ISBLANK(數據記錄!M33)=FALSE,C$12,IF(ISBLANK(數據記錄!N33)=FALSE,C$13,IF(ISBLANK(數據記錄!O33)=FALSE,C$14,0))))))</f>
        <v>0</v>
      </c>
      <c r="D36" s="291">
        <f>IF(ISBLANK(數據記錄!J33)=FALSE,$D$9,IF(ISBLANK(數據記錄!K33)=FALSE,$D$10,IF(ISBLANK(數據記錄!L33)=FALSE,$D$11,IF(ISBLANK(數據記錄!M33)=FALSE,$D$12,IF(ISBLANK(數據記錄!N33)=FALSE,$D$13,IF(ISBLANK(數據記錄!O33)=FALSE,$D$14,0))))))</f>
        <v>0</v>
      </c>
      <c r="E36" s="291"/>
      <c r="J36" s="291"/>
      <c r="K36" s="291">
        <f>IF(數據記錄!J33="P",K$9,IF(數據記錄!K33="P",K$10,IF(數據記錄!L33="P",K$11,IF(數據記錄!M33="P",K$12,IF(數據記錄!N33="P",K$13,IF(數據記錄!O33="P",K$14,0))))))</f>
        <v>0</v>
      </c>
    </row>
    <row r="37" spans="1:11" ht="15.75" x14ac:dyDescent="0.25">
      <c r="A37" s="5">
        <f t="shared" si="4"/>
        <v>20</v>
      </c>
      <c r="B37" s="291">
        <f>IF(ISBLANK(數據記錄!J34)=FALSE,$B$9,IF(ISBLANK(數據記錄!K34)=FALSE,$B$10,IF(ISBLANK(數據記錄!L34)=FALSE,$B$11,IF(ISBLANK(數據記錄!M34)=FALSE,$B$12,IF(ISBLANK(數據記錄!N34)=FALSE,$B$13,IF(ISBLANK(數據記錄!O34)=FALSE,$B$14,0))))))</f>
        <v>0</v>
      </c>
      <c r="C37" s="291">
        <f>IF(ISBLANK(數據記錄!J34)=FALSE,C$9,IF(ISBLANK(數據記錄!K34)=FALSE,C$10,IF(ISBLANK(數據記錄!L34)=FALSE,C$11,IF(ISBLANK(數據記錄!M34)=FALSE,C$12,IF(ISBLANK(數據記錄!N34)=FALSE,C$13,IF(ISBLANK(數據記錄!O34)=FALSE,C$14,0))))))</f>
        <v>0</v>
      </c>
      <c r="D37" s="291">
        <f>IF(ISBLANK(數據記錄!J34)=FALSE,$D$9,IF(ISBLANK(數據記錄!K34)=FALSE,$D$10,IF(ISBLANK(數據記錄!L34)=FALSE,$D$11,IF(ISBLANK(數據記錄!M34)=FALSE,$D$12,IF(ISBLANK(數據記錄!N34)=FALSE,$D$13,IF(ISBLANK(數據記錄!O34)=FALSE,$D$14,0))))))</f>
        <v>0</v>
      </c>
      <c r="E37" s="291"/>
      <c r="J37" s="291"/>
      <c r="K37" s="291">
        <f>IF(數據記錄!J34="P",K$9,IF(數據記錄!K34="P",K$10,IF(數據記錄!L34="P",K$11,IF(數據記錄!M34="P",K$12,IF(數據記錄!N34="P",K$13,IF(數據記錄!O34="P",K$14,0))))))</f>
        <v>0</v>
      </c>
    </row>
    <row r="38" spans="1:11" ht="15.75" x14ac:dyDescent="0.25">
      <c r="A38" s="5">
        <f t="shared" si="4"/>
        <v>21</v>
      </c>
      <c r="B38" s="291">
        <f>IF(ISBLANK(數據記錄!J35)=FALSE,$B$9,IF(ISBLANK(數據記錄!K35)=FALSE,$B$10,IF(ISBLANK(數據記錄!L35)=FALSE,$B$11,IF(ISBLANK(數據記錄!M35)=FALSE,$B$12,IF(ISBLANK(數據記錄!N35)=FALSE,$B$13,IF(ISBLANK(數據記錄!O35)=FALSE,$B$14,0))))))</f>
        <v>0</v>
      </c>
      <c r="C38" s="291">
        <f>IF(ISBLANK(數據記錄!J35)=FALSE,C$9,IF(ISBLANK(數據記錄!K35)=FALSE,C$10,IF(ISBLANK(數據記錄!L35)=FALSE,C$11,IF(ISBLANK(數據記錄!M35)=FALSE,C$12,IF(ISBLANK(數據記錄!N35)=FALSE,C$13,IF(ISBLANK(數據記錄!O35)=FALSE,C$14,0))))))</f>
        <v>0</v>
      </c>
      <c r="D38" s="291">
        <f>IF(ISBLANK(數據記錄!J35)=FALSE,$D$9,IF(ISBLANK(數據記錄!K35)=FALSE,$D$10,IF(ISBLANK(數據記錄!L35)=FALSE,$D$11,IF(ISBLANK(數據記錄!M35)=FALSE,$D$12,IF(ISBLANK(數據記錄!N35)=FALSE,$D$13,IF(ISBLANK(數據記錄!O35)=FALSE,$D$14,0))))))</f>
        <v>0</v>
      </c>
      <c r="E38" s="291"/>
      <c r="J38" s="291"/>
      <c r="K38" s="291">
        <f>IF(數據記錄!J35="P",K$9,IF(數據記錄!K35="P",K$10,IF(數據記錄!L35="P",K$11,IF(數據記錄!M35="P",K$12,IF(數據記錄!N35="P",K$13,IF(數據記錄!O35="P",K$14,0))))))</f>
        <v>0</v>
      </c>
    </row>
    <row r="39" spans="1:11" ht="15.75" x14ac:dyDescent="0.25">
      <c r="A39" s="5">
        <f t="shared" si="4"/>
        <v>22</v>
      </c>
      <c r="B39" s="291">
        <f>IF(ISBLANK(數據記錄!J36)=FALSE,$B$9,IF(ISBLANK(數據記錄!K36)=FALSE,$B$10,IF(ISBLANK(數據記錄!L36)=FALSE,$B$11,IF(ISBLANK(數據記錄!M36)=FALSE,$B$12,IF(ISBLANK(數據記錄!N36)=FALSE,$B$13,IF(ISBLANK(數據記錄!O36)=FALSE,$B$14,0))))))</f>
        <v>0</v>
      </c>
      <c r="C39" s="291">
        <f>IF(ISBLANK(數據記錄!J36)=FALSE,C$9,IF(ISBLANK(數據記錄!K36)=FALSE,C$10,IF(ISBLANK(數據記錄!L36)=FALSE,C$11,IF(ISBLANK(數據記錄!M36)=FALSE,C$12,IF(ISBLANK(數據記錄!N36)=FALSE,C$13,IF(ISBLANK(數據記錄!O36)=FALSE,C$14,0))))))</f>
        <v>0</v>
      </c>
      <c r="D39" s="291">
        <f>IF(ISBLANK(數據記錄!J36)=FALSE,$D$9,IF(ISBLANK(數據記錄!K36)=FALSE,$D$10,IF(ISBLANK(數據記錄!L36)=FALSE,$D$11,IF(ISBLANK(數據記錄!M36)=FALSE,$D$12,IF(ISBLANK(數據記錄!N36)=FALSE,$D$13,IF(ISBLANK(數據記錄!O36)=FALSE,$D$14,0))))))</f>
        <v>0</v>
      </c>
      <c r="E39" s="291"/>
      <c r="J39" s="291"/>
      <c r="K39" s="291">
        <f>IF(數據記錄!J36="P",K$9,IF(數據記錄!K36="P",K$10,IF(數據記錄!L36="P",K$11,IF(數據記錄!M36="P",K$12,IF(數據記錄!N36="P",K$13,IF(數據記錄!O36="P",K$14,0))))))</f>
        <v>0</v>
      </c>
    </row>
    <row r="40" spans="1:11" ht="15.75" x14ac:dyDescent="0.25">
      <c r="A40" s="5">
        <f t="shared" si="4"/>
        <v>23</v>
      </c>
      <c r="B40" s="291">
        <f>IF(ISBLANK(數據記錄!J37)=FALSE,$B$9,IF(ISBLANK(數據記錄!K37)=FALSE,$B$10,IF(ISBLANK(數據記錄!L37)=FALSE,$B$11,IF(ISBLANK(數據記錄!M37)=FALSE,$B$12,IF(ISBLANK(數據記錄!N37)=FALSE,$B$13,IF(ISBLANK(數據記錄!O37)=FALSE,$B$14,0))))))</f>
        <v>0</v>
      </c>
      <c r="C40" s="291">
        <f>IF(ISBLANK(數據記錄!J37)=FALSE,C$9,IF(ISBLANK(數據記錄!K37)=FALSE,C$10,IF(ISBLANK(數據記錄!L37)=FALSE,C$11,IF(ISBLANK(數據記錄!M37)=FALSE,C$12,IF(ISBLANK(數據記錄!N37)=FALSE,C$13,IF(ISBLANK(數據記錄!O37)=FALSE,C$14,0))))))</f>
        <v>0</v>
      </c>
      <c r="D40" s="291">
        <f>IF(ISBLANK(數據記錄!J37)=FALSE,$D$9,IF(ISBLANK(數據記錄!K37)=FALSE,$D$10,IF(ISBLANK(數據記錄!L37)=FALSE,$D$11,IF(ISBLANK(數據記錄!M37)=FALSE,$D$12,IF(ISBLANK(數據記錄!N37)=FALSE,$D$13,IF(ISBLANK(數據記錄!O37)=FALSE,$D$14,0))))))</f>
        <v>0</v>
      </c>
      <c r="E40" s="291"/>
      <c r="J40" s="291"/>
      <c r="K40" s="291">
        <f>IF(數據記錄!J37="P",K$9,IF(數據記錄!K37="P",K$10,IF(數據記錄!L37="P",K$11,IF(數據記錄!M37="P",K$12,IF(數據記錄!N37="P",K$13,IF(數據記錄!O37="P",K$14,0))))))</f>
        <v>0</v>
      </c>
    </row>
    <row r="41" spans="1:11" ht="15.75" x14ac:dyDescent="0.25">
      <c r="A41" s="5">
        <f t="shared" si="4"/>
        <v>24</v>
      </c>
      <c r="B41" s="291">
        <f>IF(ISBLANK(數據記錄!J38)=FALSE,$B$9,IF(ISBLANK(數據記錄!K38)=FALSE,$B$10,IF(ISBLANK(數據記錄!L38)=FALSE,$B$11,IF(ISBLANK(數據記錄!M38)=FALSE,$B$12,IF(ISBLANK(數據記錄!N38)=FALSE,$B$13,IF(ISBLANK(數據記錄!O38)=FALSE,$B$14,0))))))</f>
        <v>0</v>
      </c>
      <c r="C41" s="291">
        <f>IF(ISBLANK(數據記錄!J38)=FALSE,C$9,IF(ISBLANK(數據記錄!K38)=FALSE,C$10,IF(ISBLANK(數據記錄!L38)=FALSE,C$11,IF(ISBLANK(數據記錄!M38)=FALSE,C$12,IF(ISBLANK(數據記錄!N38)=FALSE,C$13,IF(ISBLANK(數據記錄!O38)=FALSE,C$14,0))))))</f>
        <v>0</v>
      </c>
      <c r="D41" s="291">
        <f>IF(ISBLANK(數據記錄!J38)=FALSE,$D$9,IF(ISBLANK(數據記錄!K38)=FALSE,$D$10,IF(ISBLANK(數據記錄!L38)=FALSE,$D$11,IF(ISBLANK(數據記錄!M38)=FALSE,$D$12,IF(ISBLANK(數據記錄!N38)=FALSE,$D$13,IF(ISBLANK(數據記錄!O38)=FALSE,$D$14,0))))))</f>
        <v>0</v>
      </c>
      <c r="E41" s="291"/>
      <c r="J41" s="291"/>
      <c r="K41" s="291">
        <f>IF(數據記錄!J38="P",K$9,IF(數據記錄!K38="P",K$10,IF(數據記錄!L38="P",K$11,IF(數據記錄!M38="P",K$12,IF(數據記錄!N38="P",K$13,IF(數據記錄!O38="P",K$14,0))))))</f>
        <v>0</v>
      </c>
    </row>
    <row r="42" spans="1:11" ht="15.75" x14ac:dyDescent="0.25">
      <c r="A42" s="5">
        <f t="shared" si="4"/>
        <v>25</v>
      </c>
      <c r="B42" s="291">
        <f>IF(ISBLANK(數據記錄!J39)=FALSE,$B$9,IF(ISBLANK(數據記錄!K39)=FALSE,$B$10,IF(ISBLANK(數據記錄!L39)=FALSE,$B$11,IF(ISBLANK(數據記錄!M39)=FALSE,$B$12,IF(ISBLANK(數據記錄!N39)=FALSE,$B$13,IF(ISBLANK(數據記錄!O39)=FALSE,$B$14,0))))))</f>
        <v>0</v>
      </c>
      <c r="C42" s="291">
        <f>IF(ISBLANK(數據記錄!J39)=FALSE,C$9,IF(ISBLANK(數據記錄!K39)=FALSE,C$10,IF(ISBLANK(數據記錄!L39)=FALSE,C$11,IF(ISBLANK(數據記錄!M39)=FALSE,C$12,IF(ISBLANK(數據記錄!N39)=FALSE,C$13,IF(ISBLANK(數據記錄!O39)=FALSE,C$14,0))))))</f>
        <v>0</v>
      </c>
      <c r="D42" s="291">
        <f>IF(ISBLANK(數據記錄!J39)=FALSE,$D$9,IF(ISBLANK(數據記錄!K39)=FALSE,$D$10,IF(ISBLANK(數據記錄!L39)=FALSE,$D$11,IF(ISBLANK(數據記錄!M39)=FALSE,$D$12,IF(ISBLANK(數據記錄!N39)=FALSE,$D$13,IF(ISBLANK(數據記錄!O39)=FALSE,$D$14,0))))))</f>
        <v>0</v>
      </c>
      <c r="E42" s="291"/>
      <c r="J42" s="291"/>
      <c r="K42" s="291">
        <f>IF(數據記錄!J39="P",K$9,IF(數據記錄!K39="P",K$10,IF(數據記錄!L39="P",K$11,IF(數據記錄!M39="P",K$12,IF(數據記錄!N39="P",K$13,IF(數據記錄!O39="P",K$14,0))))))</f>
        <v>0</v>
      </c>
    </row>
    <row r="43" spans="1:11" ht="15.75" x14ac:dyDescent="0.25">
      <c r="A43" s="5">
        <f t="shared" si="4"/>
        <v>26</v>
      </c>
      <c r="B43" s="291">
        <f>IF(ISBLANK(數據記錄!J40)=FALSE,$B$9,IF(ISBLANK(數據記錄!K40)=FALSE,$B$10,IF(ISBLANK(數據記錄!L40)=FALSE,$B$11,IF(ISBLANK(數據記錄!M40)=FALSE,$B$12,IF(ISBLANK(數據記錄!N40)=FALSE,$B$13,IF(ISBLANK(數據記錄!O40)=FALSE,$B$14,0))))))</f>
        <v>0</v>
      </c>
      <c r="C43" s="291">
        <f>IF(ISBLANK(數據記錄!J40)=FALSE,C$9,IF(ISBLANK(數據記錄!K40)=FALSE,C$10,IF(ISBLANK(數據記錄!L40)=FALSE,C$11,IF(ISBLANK(數據記錄!M40)=FALSE,C$12,IF(ISBLANK(數據記錄!N40)=FALSE,C$13,IF(ISBLANK(數據記錄!O40)=FALSE,C$14,0))))))</f>
        <v>0</v>
      </c>
      <c r="D43" s="291">
        <f>IF(ISBLANK(數據記錄!J40)=FALSE,$D$9,IF(ISBLANK(數據記錄!K40)=FALSE,$D$10,IF(ISBLANK(數據記錄!L40)=FALSE,$D$11,IF(ISBLANK(數據記錄!M40)=FALSE,$D$12,IF(ISBLANK(數據記錄!N40)=FALSE,$D$13,IF(ISBLANK(數據記錄!O40)=FALSE,$D$14,0))))))</f>
        <v>0</v>
      </c>
      <c r="E43" s="291"/>
      <c r="J43" s="291"/>
      <c r="K43" s="291">
        <f>IF(數據記錄!J40="P",K$9,IF(數據記錄!K40="P",K$10,IF(數據記錄!L40="P",K$11,IF(數據記錄!M40="P",K$12,IF(數據記錄!N40="P",K$13,IF(數據記錄!O40="P",K$14,0))))))</f>
        <v>0</v>
      </c>
    </row>
    <row r="44" spans="1:11" ht="15.75" x14ac:dyDescent="0.25">
      <c r="A44" s="5">
        <f t="shared" si="4"/>
        <v>27</v>
      </c>
      <c r="B44" s="291">
        <f>IF(ISBLANK(數據記錄!J41)=FALSE,$B$9,IF(ISBLANK(數據記錄!K41)=FALSE,$B$10,IF(ISBLANK(數據記錄!L41)=FALSE,$B$11,IF(ISBLANK(數據記錄!M41)=FALSE,$B$12,IF(ISBLANK(數據記錄!N41)=FALSE,$B$13,IF(ISBLANK(數據記錄!O41)=FALSE,$B$14,0))))))</f>
        <v>0</v>
      </c>
      <c r="C44" s="291">
        <f>IF(ISBLANK(數據記錄!J41)=FALSE,C$9,IF(ISBLANK(數據記錄!K41)=FALSE,C$10,IF(ISBLANK(數據記錄!L41)=FALSE,C$11,IF(ISBLANK(數據記錄!M41)=FALSE,C$12,IF(ISBLANK(數據記錄!N41)=FALSE,C$13,IF(ISBLANK(數據記錄!O41)=FALSE,C$14,0))))))</f>
        <v>0</v>
      </c>
      <c r="D44" s="291">
        <f>IF(ISBLANK(數據記錄!J41)=FALSE,$D$9,IF(ISBLANK(數據記錄!K41)=FALSE,$D$10,IF(ISBLANK(數據記錄!L41)=FALSE,$D$11,IF(ISBLANK(數據記錄!M41)=FALSE,$D$12,IF(ISBLANK(數據記錄!N41)=FALSE,$D$13,IF(ISBLANK(數據記錄!O41)=FALSE,$D$14,0))))))</f>
        <v>0</v>
      </c>
      <c r="E44" s="291"/>
      <c r="J44" s="291"/>
      <c r="K44" s="291">
        <f>IF(數據記錄!J41="P",K$9,IF(數據記錄!K41="P",K$10,IF(數據記錄!L41="P",K$11,IF(數據記錄!M41="P",K$12,IF(數據記錄!N41="P",K$13,IF(數據記錄!O41="P",K$14,0))))))</f>
        <v>0</v>
      </c>
    </row>
    <row r="45" spans="1:11" ht="15.75" x14ac:dyDescent="0.25">
      <c r="A45" s="5">
        <f t="shared" si="4"/>
        <v>28</v>
      </c>
      <c r="B45" s="291">
        <f>IF(ISBLANK(數據記錄!J42)=FALSE,$B$9,IF(ISBLANK(數據記錄!K42)=FALSE,$B$10,IF(ISBLANK(數據記錄!L42)=FALSE,$B$11,IF(ISBLANK(數據記錄!M42)=FALSE,$B$12,IF(ISBLANK(數據記錄!N42)=FALSE,$B$13,IF(ISBLANK(數據記錄!O42)=FALSE,$B$14,0))))))</f>
        <v>0</v>
      </c>
      <c r="C45" s="291">
        <f>IF(ISBLANK(數據記錄!J42)=FALSE,C$9,IF(ISBLANK(數據記錄!K42)=FALSE,C$10,IF(ISBLANK(數據記錄!L42)=FALSE,C$11,IF(ISBLANK(數據記錄!M42)=FALSE,C$12,IF(ISBLANK(數據記錄!N42)=FALSE,C$13,IF(ISBLANK(數據記錄!O42)=FALSE,C$14,0))))))</f>
        <v>0</v>
      </c>
      <c r="D45" s="291">
        <f>IF(ISBLANK(數據記錄!J42)=FALSE,$D$9,IF(ISBLANK(數據記錄!K42)=FALSE,$D$10,IF(ISBLANK(數據記錄!L42)=FALSE,$D$11,IF(ISBLANK(數據記錄!M42)=FALSE,$D$12,IF(ISBLANK(數據記錄!N42)=FALSE,$D$13,IF(ISBLANK(數據記錄!O42)=FALSE,$D$14,0))))))</f>
        <v>0</v>
      </c>
      <c r="E45" s="291"/>
      <c r="J45" s="291"/>
      <c r="K45" s="291">
        <f>IF(數據記錄!J42="P",K$9,IF(數據記錄!K42="P",K$10,IF(數據記錄!L42="P",K$11,IF(數據記錄!M42="P",K$12,IF(數據記錄!N42="P",K$13,IF(數據記錄!O42="P",K$14,0))))))</f>
        <v>0</v>
      </c>
    </row>
    <row r="46" spans="1:11" ht="15.75" x14ac:dyDescent="0.25">
      <c r="A46" s="5">
        <f t="shared" si="4"/>
        <v>29</v>
      </c>
      <c r="B46" s="291">
        <f>IF(ISBLANK(數據記錄!J43)=FALSE,$B$9,IF(ISBLANK(數據記錄!K43)=FALSE,$B$10,IF(ISBLANK(數據記錄!L43)=FALSE,$B$11,IF(ISBLANK(數據記錄!M43)=FALSE,$B$12,IF(ISBLANK(數據記錄!N43)=FALSE,$B$13,IF(ISBLANK(數據記錄!O43)=FALSE,$B$14,0))))))</f>
        <v>0</v>
      </c>
      <c r="C46" s="291">
        <f>IF(ISBLANK(數據記錄!J43)=FALSE,C$9,IF(ISBLANK(數據記錄!K43)=FALSE,C$10,IF(ISBLANK(數據記錄!L43)=FALSE,C$11,IF(ISBLANK(數據記錄!M43)=FALSE,C$12,IF(ISBLANK(數據記錄!N43)=FALSE,C$13,IF(ISBLANK(數據記錄!O43)=FALSE,C$14,0))))))</f>
        <v>0</v>
      </c>
      <c r="D46" s="291">
        <f>IF(ISBLANK(數據記錄!J43)=FALSE,$D$9,IF(ISBLANK(數據記錄!K43)=FALSE,$D$10,IF(ISBLANK(數據記錄!L43)=FALSE,$D$11,IF(ISBLANK(數據記錄!M43)=FALSE,$D$12,IF(ISBLANK(數據記錄!N43)=FALSE,$D$13,IF(ISBLANK(數據記錄!O43)=FALSE,$D$14,0))))))</f>
        <v>0</v>
      </c>
      <c r="E46" s="291"/>
      <c r="J46" s="291"/>
      <c r="K46" s="291">
        <f>IF(數據記錄!J43="P",K$9,IF(數據記錄!K43="P",K$10,IF(數據記錄!L43="P",K$11,IF(數據記錄!M43="P",K$12,IF(數據記錄!N43="P",K$13,IF(數據記錄!O43="P",K$14,0))))))</f>
        <v>0</v>
      </c>
    </row>
    <row r="47" spans="1:11" ht="15.75" x14ac:dyDescent="0.25">
      <c r="A47" s="5">
        <f t="shared" si="4"/>
        <v>30</v>
      </c>
      <c r="B47" s="291">
        <f>IF(ISBLANK(數據記錄!J44)=FALSE,$B$9,IF(ISBLANK(數據記錄!K44)=FALSE,$B$10,IF(ISBLANK(數據記錄!L44)=FALSE,$B$11,IF(ISBLANK(數據記錄!M44)=FALSE,$B$12,IF(ISBLANK(數據記錄!N44)=FALSE,$B$13,IF(ISBLANK(數據記錄!O44)=FALSE,$B$14,0))))))</f>
        <v>0</v>
      </c>
      <c r="C47" s="291">
        <f>IF(ISBLANK(數據記錄!J44)=FALSE,C$9,IF(ISBLANK(數據記錄!K44)=FALSE,C$10,IF(ISBLANK(數據記錄!L44)=FALSE,C$11,IF(ISBLANK(數據記錄!M44)=FALSE,C$12,IF(ISBLANK(數據記錄!N44)=FALSE,C$13,IF(ISBLANK(數據記錄!O44)=FALSE,C$14,0))))))</f>
        <v>0</v>
      </c>
      <c r="D47" s="291">
        <f>IF(ISBLANK(數據記錄!J44)=FALSE,$D$9,IF(ISBLANK(數據記錄!K44)=FALSE,$D$10,IF(ISBLANK(數據記錄!L44)=FALSE,$D$11,IF(ISBLANK(數據記錄!M44)=FALSE,$D$12,IF(ISBLANK(數據記錄!N44)=FALSE,$D$13,IF(ISBLANK(數據記錄!O44)=FALSE,$D$14,0))))))</f>
        <v>0</v>
      </c>
      <c r="E47" s="291"/>
      <c r="J47" s="291"/>
      <c r="K47" s="291">
        <f>IF(數據記錄!J44="P",K$9,IF(數據記錄!K44="P",K$10,IF(數據記錄!L44="P",K$11,IF(數據記錄!M44="P",K$12,IF(數據記錄!N44="P",K$13,IF(數據記錄!O44="P",K$14,0))))))</f>
        <v>0</v>
      </c>
    </row>
    <row r="48" spans="1:11" ht="15.75" x14ac:dyDescent="0.25">
      <c r="A48" s="5">
        <f t="shared" si="4"/>
        <v>31</v>
      </c>
      <c r="B48" s="291">
        <f>IF(ISBLANK(數據記錄!J45)=FALSE,$B$9,IF(ISBLANK(數據記錄!K45)=FALSE,$B$10,IF(ISBLANK(數據記錄!L45)=FALSE,$B$11,IF(ISBLANK(數據記錄!M45)=FALSE,$B$12,IF(ISBLANK(數據記錄!N45)=FALSE,$B$13,IF(ISBLANK(數據記錄!O45)=FALSE,$B$14,0))))))</f>
        <v>0</v>
      </c>
      <c r="C48" s="291">
        <f>IF(ISBLANK(數據記錄!J45)=FALSE,C$9,IF(ISBLANK(數據記錄!K45)=FALSE,C$10,IF(ISBLANK(數據記錄!L45)=FALSE,C$11,IF(ISBLANK(數據記錄!M45)=FALSE,C$12,IF(ISBLANK(數據記錄!N45)=FALSE,C$13,IF(ISBLANK(數據記錄!O45)=FALSE,C$14,0))))))</f>
        <v>0</v>
      </c>
      <c r="D48" s="291">
        <f>IF(ISBLANK(數據記錄!J45)=FALSE,$D$9,IF(ISBLANK(數據記錄!K45)=FALSE,$D$10,IF(ISBLANK(數據記錄!L45)=FALSE,$D$11,IF(ISBLANK(數據記錄!M45)=FALSE,$D$12,IF(ISBLANK(數據記錄!N45)=FALSE,$D$13,IF(ISBLANK(數據記錄!O45)=FALSE,$D$14,0))))))</f>
        <v>0</v>
      </c>
      <c r="E48" s="291"/>
      <c r="J48" s="291"/>
      <c r="K48" s="291">
        <f>IF(數據記錄!J45="P",K$9,IF(數據記錄!K45="P",K$10,IF(數據記錄!L45="P",K$11,IF(數據記錄!M45="P",K$12,IF(數據記錄!N45="P",K$13,IF(數據記錄!O45="P",K$14,0))))))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yb5GKWK7Cqn2+fPN+1xMbA9Mb3/75maIjOOTyw9r4adJEeTQTkS+/QvFvwPn/sDQSDg24AHbM4EGH52gguWzTQ==" saltValue="ndBDPA6YUa2SLmf/IgZUfw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TEC</vt:lpstr>
      <vt:lpstr>EGSZ Country Profile</vt:lpstr>
      <vt:lpstr>'EGSZ Country Profile'!Druckbereich</vt:lpstr>
      <vt:lpstr>'EGSZ TEC'!Druckbereich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2023-01-11T10:57:08Z</cp:lastPrinted>
  <dcterms:created xsi:type="dcterms:W3CDTF">1996-08-05T15:49:54Z</dcterms:created>
  <dcterms:modified xsi:type="dcterms:W3CDTF">2023-04-25T14:01:06Z</dcterms:modified>
</cp:coreProperties>
</file>